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20\"/>
    </mc:Choice>
  </mc:AlternateContent>
  <bookViews>
    <workbookView xWindow="120" yWindow="45" windowWidth="15180" windowHeight="8580"/>
  </bookViews>
  <sheets>
    <sheet name="Preconsuntivo agosto  2020" sheetId="1" r:id="rId1"/>
  </sheets>
  <externalReferences>
    <externalReference r:id="rId2"/>
  </externalReferences>
  <definedNames>
    <definedName name="_xlnm.Print_Area" localSheetId="0">'Preconsuntivo agosto  2020'!#REF!</definedName>
  </definedNames>
  <calcPr calcId="162913"/>
</workbook>
</file>

<file path=xl/calcChain.xml><?xml version="1.0" encoding="utf-8"?>
<calcChain xmlns="http://schemas.openxmlformats.org/spreadsheetml/2006/main">
  <c r="K20" i="1" l="1"/>
  <c r="H20" i="1"/>
  <c r="K19" i="1"/>
  <c r="H19" i="1"/>
  <c r="G19" i="1"/>
  <c r="J19" i="1" s="1"/>
  <c r="L19" i="1" s="1"/>
  <c r="K18" i="1"/>
  <c r="H18" i="1"/>
  <c r="G18" i="1"/>
  <c r="J18" i="1" s="1"/>
  <c r="L18" i="1" s="1"/>
  <c r="K17" i="1"/>
  <c r="I17" i="1"/>
  <c r="H17" i="1"/>
  <c r="G17" i="1"/>
  <c r="J17" i="1" s="1"/>
  <c r="L17" i="1" s="1"/>
  <c r="K16" i="1"/>
  <c r="I16" i="1"/>
  <c r="H16" i="1"/>
  <c r="G16" i="1"/>
  <c r="J16" i="1" s="1"/>
  <c r="L16" i="1" s="1"/>
  <c r="K15" i="1"/>
  <c r="H15" i="1"/>
  <c r="G15" i="1"/>
  <c r="J15" i="1" s="1"/>
  <c r="L15" i="1" s="1"/>
  <c r="K14" i="1"/>
  <c r="H14" i="1"/>
  <c r="G14" i="1"/>
  <c r="J14" i="1" s="1"/>
  <c r="L14" i="1" s="1"/>
  <c r="K13" i="1"/>
  <c r="I13" i="1"/>
  <c r="H13" i="1"/>
  <c r="G13" i="1"/>
  <c r="J13" i="1" s="1"/>
  <c r="L13" i="1" s="1"/>
  <c r="K12" i="1"/>
  <c r="I12" i="1"/>
  <c r="H12" i="1"/>
  <c r="G12" i="1"/>
  <c r="J12" i="1" s="1"/>
  <c r="L12" i="1" s="1"/>
  <c r="K11" i="1"/>
  <c r="H11" i="1"/>
  <c r="G11" i="1"/>
  <c r="J11" i="1" s="1"/>
  <c r="L11" i="1" s="1"/>
  <c r="K10" i="1"/>
  <c r="H10" i="1"/>
  <c r="G10" i="1"/>
  <c r="J10" i="1" s="1"/>
  <c r="L10" i="1" s="1"/>
  <c r="K9" i="1"/>
  <c r="I9" i="1"/>
  <c r="H9" i="1"/>
  <c r="G9" i="1"/>
  <c r="J9" i="1" s="1"/>
  <c r="L9" i="1" s="1"/>
  <c r="K8" i="1"/>
  <c r="H8" i="1"/>
  <c r="K7" i="1"/>
  <c r="H7" i="1"/>
  <c r="G7" i="1"/>
  <c r="J7" i="1" s="1"/>
  <c r="L7" i="1" s="1"/>
  <c r="I10" i="1" l="1"/>
  <c r="I14" i="1"/>
  <c r="I18" i="1"/>
  <c r="G8" i="1"/>
  <c r="G20" i="1"/>
  <c r="I7" i="1"/>
  <c r="I11" i="1"/>
  <c r="I15" i="1"/>
  <c r="I19" i="1"/>
  <c r="J20" i="1" l="1"/>
  <c r="L20" i="1" s="1"/>
  <c r="I20" i="1"/>
  <c r="I8" i="1"/>
  <c r="J8" i="1"/>
  <c r="L8" i="1" s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<sst xmlns="http://schemas.openxmlformats.org/spreadsheetml/2006/main" count="30" uniqueCount="29">
  <si>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</si>
  <si>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</si>
  <si>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</si>
  <si>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</si>
  <si>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</si>
  <si>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</si>
  <si>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</si>
  <si>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</si>
  <si>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</si>
  <si>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</si>
  <si>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</si>
  <si>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</si>
  <si>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</si>
  <si>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</si>
  <si>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</si>
  <si>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</si>
  <si>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</si>
  <si>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</si>
  <si>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</si>
  <si>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</si>
  <si>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</si>
  <si>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</si>
  <si>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</si>
  <si>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</si>
  <si>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</si>
  <si>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</si>
  <si>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DGISSEG</t>
  </si>
  <si>
    <t>Agosto</t>
  </si>
  <si>
    <t xml:space="preserve">    Gennaio-Agosto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</si>
</sst>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8" fillId="0" borderId="15" xfId="0" applyFont="1" applyBorder="1"/>
    <xf numFmtId="41" fontId="5" fillId="0" borderId="15" xfId="2" applyFont="1" applyFill="1" applyBorder="1"/>
    <xf numFmtId="0" fontId="2" fillId="0" borderId="15" xfId="0" applyFont="1" applyBorder="1"/>
    <xf numFmtId="0" fontId="2" fillId="0" borderId="22" xfId="0" applyFont="1" applyBorder="1"/>
    <xf numFmtId="0" fontId="9" fillId="0" borderId="0" xfId="0" applyFont="1" applyBorder="1" applyAlignment="1"/>
    <xf numFmtId="0" fontId="9" fillId="0" borderId="7" xfId="0" applyFont="1" applyBorder="1" applyAlignment="1"/>
    <xf numFmtId="41" fontId="5" fillId="0" borderId="5" xfId="2" applyFont="1" applyFill="1" applyBorder="1"/>
    <xf numFmtId="41" fontId="5" fillId="0" borderId="1" xfId="2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5" fillId="0" borderId="1" xfId="2" applyFont="1" applyBorder="1"/>
    <xf numFmtId="164" fontId="5" fillId="0" borderId="1" xfId="2" applyNumberFormat="1" applyFont="1" applyBorder="1"/>
    <xf numFmtId="164" fontId="5" fillId="0" borderId="3" xfId="2" applyNumberFormat="1" applyFont="1" applyBorder="1"/>
    <xf numFmtId="164" fontId="2" fillId="0" borderId="1" xfId="2" applyNumberFormat="1" applyFont="1" applyBorder="1"/>
    <xf numFmtId="164" fontId="2" fillId="0" borderId="3" xfId="2" applyNumberFormat="1" applyFont="1" applyBorder="1"/>
    <xf numFmtId="41" fontId="5" fillId="0" borderId="1" xfId="2" applyNumberFormat="1" applyFont="1" applyBorder="1"/>
    <xf numFmtId="41" fontId="5" fillId="0" borderId="5" xfId="2" applyFont="1" applyBorder="1"/>
    <xf numFmtId="164" fontId="5" fillId="0" borderId="5" xfId="2" applyNumberFormat="1" applyFont="1" applyBorder="1"/>
    <xf numFmtId="164" fontId="5" fillId="0" borderId="6" xfId="2" applyNumberFormat="1" applyFont="1" applyBorder="1"/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20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9"/>
      <sheetName val="Bilancio del Mese MSm3"/>
    </sheetNames>
    <sheetDataSet>
      <sheetData sheetId="0">
        <row r="4">
          <cell r="I4">
            <v>1080.8706660991702</v>
          </cell>
        </row>
        <row r="5">
          <cell r="I5">
            <v>251.13584412759226</v>
          </cell>
        </row>
        <row r="6">
          <cell r="I6">
            <v>2455.5096365656996</v>
          </cell>
        </row>
        <row r="7">
          <cell r="I7">
            <v>552.31920815303499</v>
          </cell>
        </row>
        <row r="11">
          <cell r="I11">
            <v>0</v>
          </cell>
        </row>
        <row r="14">
          <cell r="I14">
            <v>0</v>
          </cell>
        </row>
        <row r="25">
          <cell r="I25">
            <v>298.66637795275585</v>
          </cell>
        </row>
        <row r="26">
          <cell r="I26">
            <v>221.70459142607177</v>
          </cell>
        </row>
        <row r="27">
          <cell r="I27">
            <v>321.54233345156183</v>
          </cell>
        </row>
        <row r="32">
          <cell r="I32">
            <v>1331.5857734392616</v>
          </cell>
        </row>
        <row r="34">
          <cell r="I34">
            <v>2.4858959999999999</v>
          </cell>
        </row>
        <row r="38">
          <cell r="I38">
            <v>40.106717173866784</v>
          </cell>
        </row>
        <row r="44">
          <cell r="I44">
            <v>298.12960737793452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J7">
            <v>2402.682994393313</v>
          </cell>
          <cell r="K7">
            <v>2928.3430084623069</v>
          </cell>
        </row>
        <row r="8">
          <cell r="J8">
            <v>39735.340250944682</v>
          </cell>
          <cell r="K8">
            <v>44054.236071714025</v>
          </cell>
        </row>
        <row r="9">
          <cell r="J9">
            <v>4750.3318217789702</v>
          </cell>
          <cell r="K9">
            <v>6363.0329369369356</v>
          </cell>
        </row>
        <row r="10">
          <cell r="J10">
            <v>2761.1451226411436</v>
          </cell>
          <cell r="K10">
            <v>3278.2732230498218</v>
          </cell>
        </row>
        <row r="11">
          <cell r="J11">
            <v>16702.449841334419</v>
          </cell>
          <cell r="K11">
            <v>18631.20246548911</v>
          </cell>
        </row>
        <row r="12">
          <cell r="J12">
            <v>7513.2620233185171</v>
          </cell>
          <cell r="K12">
            <v>7473.7190684542811</v>
          </cell>
        </row>
        <row r="13">
          <cell r="J13">
            <v>1588.7525719135847</v>
          </cell>
          <cell r="K13">
            <v>1589.9244872679531</v>
          </cell>
        </row>
        <row r="14">
          <cell r="J14">
            <v>4182.1139416413262</v>
          </cell>
          <cell r="K14">
            <v>4537.019540800643</v>
          </cell>
        </row>
        <row r="15">
          <cell r="J15">
            <v>2214.8815392032348</v>
          </cell>
          <cell r="K15">
            <v>2153.3842477122794</v>
          </cell>
        </row>
        <row r="16">
          <cell r="J16">
            <v>1.6474021134827739</v>
          </cell>
          <cell r="K16">
            <v>2.0390030030030033</v>
          </cell>
        </row>
        <row r="17">
          <cell r="J17">
            <v>20.755987000000001</v>
          </cell>
          <cell r="K17">
            <v>25.641098999999997</v>
          </cell>
        </row>
        <row r="18">
          <cell r="J18">
            <v>134.10648716850866</v>
          </cell>
          <cell r="K18">
            <v>163.07394358137665</v>
          </cell>
        </row>
        <row r="19">
          <cell r="J19">
            <v>1165.3062436823918</v>
          </cell>
          <cell r="K19">
            <v>1394.3643060540796</v>
          </cell>
        </row>
        <row r="20">
          <cell r="J20">
            <v>40838.610514487096</v>
          </cell>
          <cell r="K20">
            <v>45425.14083054087</v>
          </cell>
        </row>
      </sheetData>
      <sheetData sheetId="8"/>
      <sheetData sheetId="9"/>
      <sheetData sheetId="10"/>
      <sheetData sheetId="11"/>
      <sheetData sheetId="12"/>
      <sheetData sheetId="13">
        <row r="7">
          <cell r="J7">
            <v>403.78372891101651</v>
          </cell>
        </row>
        <row r="8">
          <cell r="J8">
            <v>5476.1307232915287</v>
          </cell>
        </row>
        <row r="9">
          <cell r="J9">
            <v>666.97568693102539</v>
          </cell>
        </row>
        <row r="10">
          <cell r="J10">
            <v>523.54615582511644</v>
          </cell>
        </row>
        <row r="11">
          <cell r="J11">
            <v>2111.9968605140575</v>
          </cell>
        </row>
        <row r="12">
          <cell r="J12">
            <v>945.41572192665114</v>
          </cell>
        </row>
        <row r="13">
          <cell r="J13">
            <v>243.56934373743826</v>
          </cell>
        </row>
        <row r="14">
          <cell r="J14">
            <v>709.67504461942247</v>
          </cell>
        </row>
        <row r="15">
          <cell r="J15">
            <v>270.90259170509091</v>
          </cell>
        </row>
        <row r="16">
          <cell r="J16">
            <v>0.98957603272563899</v>
          </cell>
        </row>
        <row r="17">
          <cell r="J17">
            <v>3.059742</v>
          </cell>
        </row>
        <row r="18">
          <cell r="J18">
            <v>18.293392731313993</v>
          </cell>
        </row>
        <row r="19">
          <cell r="J19">
            <v>1687.1971715968084</v>
          </cell>
        </row>
        <row r="20">
          <cell r="J20">
            <v>4174.4238878744227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C1" workbookViewId="0">
      <selection activeCell="C12" sqref="C12"/>
    </sheetView>
  </sheetViews>
  <sheetFormatPr defaultRowHeight="12.75" x14ac:dyDescent="0.2"/>
  <cols>
    <col min="3" max="3" width="17.42578125" customWidth="1"/>
    <col min="5" max="5" width="18" customWidth="1"/>
    <col min="6" max="6" width="1.42578125" customWidth="1"/>
    <col min="7" max="7" width="10.5703125" customWidth="1"/>
    <col min="8" max="8" width="10.85546875" customWidth="1"/>
    <col min="9" max="9" width="14.5703125" customWidth="1"/>
    <col min="10" max="10" width="12" customWidth="1"/>
    <col min="11" max="11" width="9.42578125" customWidth="1"/>
    <col min="12" max="12" width="12.7109375" customWidth="1"/>
  </cols>
  <sheetData>
    <row r="1" spans="3:12" ht="13.5" thickBot="1" x14ac:dyDescent="0.25"/>
    <row r="2" spans="3:12" ht="20.25" x14ac:dyDescent="0.3">
      <c r="C2" s="28" t="s">
        <v>15</v>
      </c>
      <c r="D2" s="29"/>
      <c r="E2" s="29"/>
      <c r="F2" s="29"/>
      <c r="G2" s="29"/>
      <c r="H2" s="29"/>
      <c r="I2" s="29"/>
      <c r="J2" s="29"/>
      <c r="K2" s="29"/>
      <c r="L2" s="30"/>
    </row>
    <row r="3" spans="3:12" ht="20.25" x14ac:dyDescent="0.3">
      <c r="C3" s="38" t="s">
        <v>16</v>
      </c>
      <c r="D3" s="39"/>
      <c r="E3" s="39"/>
      <c r="F3" s="39"/>
      <c r="G3" s="39"/>
      <c r="H3" s="39"/>
      <c r="I3" s="39"/>
      <c r="J3" s="39"/>
      <c r="K3" s="39"/>
      <c r="L3" s="40"/>
    </row>
    <row r="4" spans="3:12" ht="20.25" x14ac:dyDescent="0.3">
      <c r="C4" s="38" t="s">
        <v>22</v>
      </c>
      <c r="D4" s="39"/>
      <c r="E4" s="39"/>
      <c r="F4" s="39"/>
      <c r="G4" s="41"/>
      <c r="H4" s="41"/>
      <c r="I4" s="41"/>
      <c r="J4" s="39"/>
      <c r="K4" s="39"/>
      <c r="L4" s="40"/>
    </row>
    <row r="5" spans="3:12" ht="20.25" x14ac:dyDescent="0.3">
      <c r="C5" s="6"/>
      <c r="D5" s="1"/>
      <c r="E5" s="1"/>
      <c r="F5" s="18"/>
      <c r="G5" s="31" t="s">
        <v>27</v>
      </c>
      <c r="H5" s="32"/>
      <c r="I5" s="37"/>
      <c r="J5" s="31" t="s">
        <v>28</v>
      </c>
      <c r="K5" s="32"/>
      <c r="L5" s="33"/>
    </row>
    <row r="6" spans="3:12" ht="18" x14ac:dyDescent="0.25">
      <c r="C6" s="7"/>
      <c r="D6" s="2"/>
      <c r="E6" s="2"/>
      <c r="F6" s="19"/>
      <c r="G6" s="3">
        <v>2020</v>
      </c>
      <c r="H6" s="3">
        <v>2019</v>
      </c>
      <c r="I6" s="1" t="s">
        <v>0</v>
      </c>
      <c r="J6" s="3">
        <v>2020</v>
      </c>
      <c r="K6" s="3">
        <v>2019</v>
      </c>
      <c r="L6" s="8" t="s">
        <v>0</v>
      </c>
    </row>
    <row r="7" spans="3:12" ht="15.75" x14ac:dyDescent="0.25">
      <c r="C7" s="6" t="s">
        <v>10</v>
      </c>
      <c r="D7" s="4" t="s">
        <v>17</v>
      </c>
      <c r="E7" s="2"/>
      <c r="F7" s="19"/>
      <c r="G7" s="42">
        <f>[1]AppoggioNew!I44</f>
        <v>298.12960737793452</v>
      </c>
      <c r="H7" s="42">
        <f>'[1]consuntivo 2019'!J7</f>
        <v>403.78372891101651</v>
      </c>
      <c r="I7" s="43">
        <f>G7/H7-100%</f>
        <v>-0.26166017590165314</v>
      </c>
      <c r="J7" s="17">
        <f>G7+[1]Luglio!J7</f>
        <v>2700.8126017712475</v>
      </c>
      <c r="K7" s="17">
        <f>H7+[1]Luglio!K7</f>
        <v>3332.1267373733235</v>
      </c>
      <c r="L7" s="44">
        <f>J7/K7-100%</f>
        <v>-0.18946282220337562</v>
      </c>
    </row>
    <row r="8" spans="3:12" ht="15.75" x14ac:dyDescent="0.25">
      <c r="C8" s="6" t="s">
        <v>11</v>
      </c>
      <c r="D8" s="4" t="s">
        <v>1</v>
      </c>
      <c r="E8" s="2"/>
      <c r="F8" s="19"/>
      <c r="G8" s="42">
        <f>SUM(G9:G17)</f>
        <v>5184.2345537758865</v>
      </c>
      <c r="H8" s="42">
        <f>'[1]consuntivo 2019'!J8</f>
        <v>5476.1307232915287</v>
      </c>
      <c r="I8" s="43">
        <f>G8/H8-100%</f>
        <v>-5.3303360395347332E-2</v>
      </c>
      <c r="J8" s="17">
        <f>G8+[1]Luglio!J8</f>
        <v>44919.574804720571</v>
      </c>
      <c r="K8" s="17">
        <f>H8+[1]Luglio!K8</f>
        <v>49530.366795005553</v>
      </c>
      <c r="L8" s="44">
        <f>J8/K8-100%</f>
        <v>-9.3090204830663992E-2</v>
      </c>
    </row>
    <row r="9" spans="3:12" ht="15.75" customHeight="1" x14ac:dyDescent="0.25">
      <c r="C9" s="6"/>
      <c r="D9" s="34" t="s">
        <v>24</v>
      </c>
      <c r="E9" s="5" t="s">
        <v>2</v>
      </c>
      <c r="F9" s="20"/>
      <c r="G9" s="17">
        <f>[1]AppoggioNew!I4-[1]AppoggioNew!I14</f>
        <v>1080.8706660991702</v>
      </c>
      <c r="H9" s="42">
        <f>'[1]consuntivo 2019'!J9</f>
        <v>666.97568693102539</v>
      </c>
      <c r="I9" s="45">
        <f t="shared" ref="I9:I20" si="0">G9/H9-100%</f>
        <v>0.62055482272916396</v>
      </c>
      <c r="J9" s="17">
        <f>G9+[1]Luglio!J9</f>
        <v>5831.2024878781403</v>
      </c>
      <c r="K9" s="17">
        <f>H9+[1]Luglio!K9</f>
        <v>7030.0086238679614</v>
      </c>
      <c r="L9" s="46">
        <f>J9/K9-100%</f>
        <v>-0.17052697942925554</v>
      </c>
    </row>
    <row r="10" spans="3:12" ht="18" customHeight="1" x14ac:dyDescent="0.25">
      <c r="C10" s="6"/>
      <c r="D10" s="35"/>
      <c r="E10" s="5" t="s">
        <v>3</v>
      </c>
      <c r="F10" s="20"/>
      <c r="G10" s="17">
        <f>[1]AppoggioNew!I5</f>
        <v>251.13584412759226</v>
      </c>
      <c r="H10" s="42">
        <f>'[1]consuntivo 2019'!J10</f>
        <v>523.54615582511644</v>
      </c>
      <c r="I10" s="45">
        <f t="shared" si="0"/>
        <v>-0.52031766190356521</v>
      </c>
      <c r="J10" s="17">
        <f>G10+[1]Luglio!J10</f>
        <v>3012.2809667687361</v>
      </c>
      <c r="K10" s="17">
        <f>H10+[1]Luglio!K10</f>
        <v>3801.8193788749381</v>
      </c>
      <c r="L10" s="46">
        <f>J10/K10-100%</f>
        <v>-0.20767383545186935</v>
      </c>
    </row>
    <row r="11" spans="3:12" ht="17.25" customHeight="1" x14ac:dyDescent="0.25">
      <c r="C11" s="6"/>
      <c r="D11" s="35"/>
      <c r="E11" s="5" t="s">
        <v>4</v>
      </c>
      <c r="F11" s="20"/>
      <c r="G11" s="17">
        <f>[1]AppoggioNew!I6</f>
        <v>2455.5096365656996</v>
      </c>
      <c r="H11" s="42">
        <f>'[1]consuntivo 2019'!J11</f>
        <v>2111.9968605140575</v>
      </c>
      <c r="I11" s="45">
        <f t="shared" si="0"/>
        <v>0.16264833649801513</v>
      </c>
      <c r="J11" s="17">
        <f>G11+[1]Luglio!J11</f>
        <v>19157.95947790012</v>
      </c>
      <c r="K11" s="17">
        <f>H11+[1]Luglio!K11</f>
        <v>20743.199326003167</v>
      </c>
      <c r="L11" s="46">
        <f t="shared" ref="L11:L20" si="1">J11/K11-100%</f>
        <v>-7.6422147962287967E-2</v>
      </c>
    </row>
    <row r="12" spans="3:12" ht="17.25" customHeight="1" x14ac:dyDescent="0.25">
      <c r="C12" s="6"/>
      <c r="D12" s="35"/>
      <c r="E12" s="5" t="s">
        <v>5</v>
      </c>
      <c r="F12" s="20"/>
      <c r="G12" s="17">
        <f>[1]AppoggioNew!I7</f>
        <v>552.31920815303499</v>
      </c>
      <c r="H12" s="42">
        <f>'[1]consuntivo 2019'!J12</f>
        <v>945.41572192665114</v>
      </c>
      <c r="I12" s="45">
        <f t="shared" si="0"/>
        <v>-0.41579223261966658</v>
      </c>
      <c r="J12" s="17">
        <f>G12+[1]Luglio!J12</f>
        <v>8065.5812314715522</v>
      </c>
      <c r="K12" s="17">
        <f>H12+[1]Luglio!K12</f>
        <v>8419.1347903809328</v>
      </c>
      <c r="L12" s="46">
        <f t="shared" si="1"/>
        <v>-4.1994048998161171E-2</v>
      </c>
    </row>
    <row r="13" spans="3:12" ht="14.25" customHeight="1" x14ac:dyDescent="0.25">
      <c r="C13" s="6"/>
      <c r="D13" s="35"/>
      <c r="E13" s="5" t="s">
        <v>18</v>
      </c>
      <c r="F13" s="20"/>
      <c r="G13" s="17">
        <f>[1]AppoggioNew!I25</f>
        <v>298.66637795275585</v>
      </c>
      <c r="H13" s="42">
        <f>'[1]consuntivo 2019'!J13</f>
        <v>243.56934373743826</v>
      </c>
      <c r="I13" s="45">
        <f t="shared" si="0"/>
        <v>0.22620676875785661</v>
      </c>
      <c r="J13" s="17">
        <f>G13+[1]Luglio!J13</f>
        <v>1887.4189498663404</v>
      </c>
      <c r="K13" s="17">
        <f>H13+[1]Luglio!K13</f>
        <v>1833.4938310053913</v>
      </c>
      <c r="L13" s="46">
        <f t="shared" si="1"/>
        <v>2.941112642379573E-2</v>
      </c>
    </row>
    <row r="14" spans="3:12" ht="14.25" customHeight="1" x14ac:dyDescent="0.25">
      <c r="C14" s="6"/>
      <c r="D14" s="35"/>
      <c r="E14" s="5" t="s">
        <v>23</v>
      </c>
      <c r="F14" s="20"/>
      <c r="G14" s="17">
        <f>[1]AppoggioNew!I26</f>
        <v>221.70459142607177</v>
      </c>
      <c r="H14" s="42">
        <f>'[1]consuntivo 2019'!J14</f>
        <v>709.67504461942247</v>
      </c>
      <c r="I14" s="45">
        <f>G14/H14-100%</f>
        <v>-0.68759703034934061</v>
      </c>
      <c r="J14" s="17">
        <f>G14+[1]Luglio!J14</f>
        <v>4403.8185330673978</v>
      </c>
      <c r="K14" s="17">
        <f>H14+[1]Luglio!K14</f>
        <v>5246.6945854200658</v>
      </c>
      <c r="L14" s="46">
        <f>J14/K14-100%</f>
        <v>-0.16064896452995747</v>
      </c>
    </row>
    <row r="15" spans="3:12" ht="14.25" customHeight="1" x14ac:dyDescent="0.25">
      <c r="C15" s="6"/>
      <c r="D15" s="35"/>
      <c r="E15" s="5" t="s">
        <v>25</v>
      </c>
      <c r="F15" s="20"/>
      <c r="G15" s="17">
        <f>[1]AppoggioNew!I27</f>
        <v>321.54233345156183</v>
      </c>
      <c r="H15" s="42">
        <f>'[1]consuntivo 2019'!J15</f>
        <v>270.90259170509091</v>
      </c>
      <c r="I15" s="45">
        <f>G15/H15-100%</f>
        <v>0.18692970572093381</v>
      </c>
      <c r="J15" s="17">
        <f>G15+[1]Luglio!J15</f>
        <v>2536.4238726547965</v>
      </c>
      <c r="K15" s="17">
        <f>H15+[1]Luglio!K15</f>
        <v>2424.2868394173702</v>
      </c>
      <c r="L15" s="46">
        <f>J15/K15-100%</f>
        <v>4.6255678748136964E-2</v>
      </c>
    </row>
    <row r="16" spans="3:12" ht="15.75" x14ac:dyDescent="0.25">
      <c r="C16" s="6"/>
      <c r="D16" s="35"/>
      <c r="E16" s="5" t="s">
        <v>6</v>
      </c>
      <c r="F16" s="21">
        <v>0</v>
      </c>
      <c r="G16" s="17">
        <f>[1]AppoggioNew!I11</f>
        <v>0</v>
      </c>
      <c r="H16" s="42">
        <f>'[1]consuntivo 2019'!J16</f>
        <v>0.98957603272563899</v>
      </c>
      <c r="I16" s="45">
        <f t="shared" si="0"/>
        <v>-1</v>
      </c>
      <c r="J16" s="17">
        <f>G16+[1]Luglio!J16</f>
        <v>1.6474021134827739</v>
      </c>
      <c r="K16" s="17">
        <f>H16+[1]Luglio!K16</f>
        <v>3.0285790357286424</v>
      </c>
      <c r="L16" s="46">
        <f t="shared" si="1"/>
        <v>-0.45604783826074813</v>
      </c>
    </row>
    <row r="17" spans="3:12" ht="16.5" customHeight="1" x14ac:dyDescent="0.25">
      <c r="C17" s="6"/>
      <c r="D17" s="36"/>
      <c r="E17" s="5" t="s">
        <v>19</v>
      </c>
      <c r="F17" s="20"/>
      <c r="G17" s="42">
        <f>[1]AppoggioNew!I34</f>
        <v>2.4858959999999999</v>
      </c>
      <c r="H17" s="42">
        <f>'[1]consuntivo 2019'!J17</f>
        <v>3.059742</v>
      </c>
      <c r="I17" s="45">
        <f t="shared" si="0"/>
        <v>-0.18754718535092174</v>
      </c>
      <c r="J17" s="17">
        <f>G17+[1]Luglio!J17</f>
        <v>23.241883000000001</v>
      </c>
      <c r="K17" s="17">
        <f>H17+[1]Luglio!K17</f>
        <v>28.700840999999997</v>
      </c>
      <c r="L17" s="46">
        <f t="shared" si="1"/>
        <v>-0.19020202230310934</v>
      </c>
    </row>
    <row r="18" spans="3:12" ht="15.75" x14ac:dyDescent="0.25">
      <c r="C18" s="6" t="s">
        <v>14</v>
      </c>
      <c r="D18" s="4" t="s">
        <v>7</v>
      </c>
      <c r="E18" s="4"/>
      <c r="F18" s="22"/>
      <c r="G18" s="47">
        <f>[1]AppoggioNew!I38</f>
        <v>40.106717173866784</v>
      </c>
      <c r="H18" s="42">
        <f>'[1]consuntivo 2019'!J18</f>
        <v>18.293392731313993</v>
      </c>
      <c r="I18" s="43">
        <f t="shared" si="0"/>
        <v>1.1924154673186185</v>
      </c>
      <c r="J18" s="17">
        <f>G18+[1]Luglio!J18</f>
        <v>174.21320434237543</v>
      </c>
      <c r="K18" s="17">
        <f>H18+[1]Luglio!K18</f>
        <v>181.36733631269064</v>
      </c>
      <c r="L18" s="44">
        <f t="shared" si="1"/>
        <v>-3.9445536973542805E-2</v>
      </c>
    </row>
    <row r="19" spans="3:12" ht="15.75" x14ac:dyDescent="0.25">
      <c r="C19" s="6" t="s">
        <v>12</v>
      </c>
      <c r="D19" s="4" t="s">
        <v>20</v>
      </c>
      <c r="E19" s="4"/>
      <c r="F19" s="22"/>
      <c r="G19" s="27">
        <f>[1]AppoggioNew!I32</f>
        <v>1331.5857734392616</v>
      </c>
      <c r="H19" s="42">
        <f>'[1]consuntivo 2019'!J19</f>
        <v>1687.1971715968084</v>
      </c>
      <c r="I19" s="43">
        <f t="shared" si="0"/>
        <v>-0.21077050397197306</v>
      </c>
      <c r="J19" s="17">
        <f>G19+[1]Luglio!J19</f>
        <v>2496.8920171216532</v>
      </c>
      <c r="K19" s="17">
        <f>H19+[1]Luglio!K19</f>
        <v>3081.5614776508883</v>
      </c>
      <c r="L19" s="44">
        <f t="shared" si="1"/>
        <v>-0.18973155809792108</v>
      </c>
    </row>
    <row r="20" spans="3:12" ht="16.5" thickBot="1" x14ac:dyDescent="0.3">
      <c r="C20" s="9" t="s">
        <v>13</v>
      </c>
      <c r="D20" s="10" t="s">
        <v>8</v>
      </c>
      <c r="E20" s="10"/>
      <c r="F20" s="23"/>
      <c r="G20" s="48">
        <f>G7+G8-G18-G19</f>
        <v>4110.6716705406925</v>
      </c>
      <c r="H20" s="48">
        <f>'[1]consuntivo 2019'!J20</f>
        <v>4174.4238878744227</v>
      </c>
      <c r="I20" s="49">
        <f t="shared" si="0"/>
        <v>-1.5272099586942534E-2</v>
      </c>
      <c r="J20" s="26">
        <f>G20+[1]Luglio!J20</f>
        <v>44949.282185027791</v>
      </c>
      <c r="K20" s="26">
        <f>H20+[1]Luglio!K20</f>
        <v>49599.564718415291</v>
      </c>
      <c r="L20" s="50">
        <f t="shared" si="1"/>
        <v>-9.3756519029711272E-2</v>
      </c>
    </row>
    <row r="21" spans="3:12" x14ac:dyDescent="0.2">
      <c r="C21" s="25" t="s">
        <v>26</v>
      </c>
      <c r="D21" s="24"/>
      <c r="E21" s="24"/>
      <c r="F21" s="24"/>
      <c r="G21" s="24"/>
      <c r="H21" s="24"/>
      <c r="I21" s="24"/>
      <c r="J21" s="12"/>
      <c r="K21" s="12"/>
      <c r="L21" s="13"/>
    </row>
    <row r="22" spans="3:12" x14ac:dyDescent="0.2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5" thickBot="1" x14ac:dyDescent="0.25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agosto  2020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Perrella Giovanni (AU)</cp:lastModifiedBy>
  <cp:lastPrinted>2020-02-28T10:53:13Z</cp:lastPrinted>
  <dcterms:created xsi:type="dcterms:W3CDTF">2005-02-22T07:47:00Z</dcterms:created>
  <dcterms:modified xsi:type="dcterms:W3CDTF">2020-10-05T09:11:57Z</dcterms:modified>
</cp:coreProperties>
</file>