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<sst xmlns="http://schemas.openxmlformats.org/spreadsheetml/2006/main" count="258" uniqueCount="82">
  <si>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</si>
  <si>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</si>
  <si>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</si>
  <si>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</si>
  <si>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</si>
  <si>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</si>
  <si>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</si>
  <si>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</si>
  <si>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</si>
  <si>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</si>
  <si>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</si>
  <si>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</si>
  <si>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</si>
  <si>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</si>
  <si>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</si>
  <si>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</si>
  <si>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</si>
  <si>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</si>
  <si>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</si>
  <si>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</si>
  <si>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</si>
  <si>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</si>
  <si>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</si>
  <si>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</si>
  <si>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settembre 2022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</si>
  <si>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</si>
  <si>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</si>
  <si>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</si>
  <si>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</si>
  <si>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</si>
  <si>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</si>
  <si>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</si>
  <si>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</si>
  <si>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</si>
  <si>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</si>
  <si>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</si>
  <si>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</si>
  <si>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</si>
  <si>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</si>
  <si>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</si>
  <si>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</si>
  <si>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</si>
  <si>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</si>
  <si>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</si>
  <si>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</si>
  <si>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</si>
  <si>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</si>
  <si>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</si>
  <si>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</si>
  <si>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</si>
  <si>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</si>
  <si>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</si>
  <si>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</si>
  <si>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</si>
  <si>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</si>
  <si>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</si>
  <si>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</si>
  <si>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</si>
  <si>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</si>
  <si>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</si>
  <si>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</si>
  <si>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</si>
  <si>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</si>
  <si>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</si>
  <si>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</si>
  <si>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</si>
  <si>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</si>
  <si>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</si>
  <si>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</si>
  <si>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</si>
  <si>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</si>
  <si>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</si>
  <si>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</si>
  <si>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</si>
  <si>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</si>
  <si>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</si>
  <si>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</si>
  <si>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</si>
  <si>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</si>
  <si>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gennaio-settembre 2022</t>
  </si>
  <si>
    <t>Ministero dell'Ambiente e della Sicurezza Energetica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</si>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</sst>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0" xfId="0" applyFont="1" applyFill="1" applyBorder="1" applyAlignment="1" applyProtection="1">
      <alignment horizontal="center"/>
      <protection/>
    </xf>
    <xf numFmtId="0" fontId="9" fillId="42" borderId="21" xfId="0" applyFont="1" applyFill="1" applyBorder="1" applyAlignment="1" applyProtection="1">
      <alignment horizontal="center"/>
      <protection/>
    </xf>
    <xf numFmtId="0" fontId="9" fillId="43" borderId="21" xfId="0" applyFont="1" applyFill="1" applyBorder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10" fillId="34" borderId="24" xfId="0" applyFont="1" applyFill="1" applyBorder="1" applyAlignment="1" applyProtection="1">
      <alignment horizontal="center" wrapText="1"/>
      <protection/>
    </xf>
    <xf numFmtId="0" fontId="9" fillId="34" borderId="25" xfId="0" applyFont="1" applyFill="1" applyBorder="1" applyAlignment="1" applyProtection="1">
      <alignment horizontal="center" textRotation="90" wrapText="1"/>
      <protection/>
    </xf>
    <xf numFmtId="0" fontId="9" fillId="34" borderId="26" xfId="0" applyFont="1" applyFill="1" applyBorder="1" applyAlignment="1" applyProtection="1">
      <alignment horizontal="center" textRotation="90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8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0" xfId="0" applyFont="1" applyFill="1" applyBorder="1" applyAlignment="1" applyProtection="1">
      <alignment horizontal="center"/>
      <protection/>
    </xf>
    <xf numFmtId="0" fontId="9" fillId="42" borderId="30" xfId="0" applyFont="1" applyFill="1" applyBorder="1" applyAlignment="1" applyProtection="1">
      <alignment horizontal="center"/>
      <protection/>
    </xf>
    <xf numFmtId="0" fontId="9" fillId="42" borderId="31" xfId="0" applyFont="1" applyFill="1" applyBorder="1" applyAlignment="1" applyProtection="1">
      <alignment horizontal="center"/>
      <protection/>
    </xf>
    <xf numFmtId="0" fontId="9" fillId="42" borderId="32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4" borderId="29" xfId="0" applyFont="1" applyFill="1" applyBorder="1" applyAlignment="1" applyProtection="1">
      <alignment horizontal="center"/>
      <protection/>
    </xf>
    <xf numFmtId="0" fontId="11" fillId="44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1" width="10.7109375" style="0" customWidth="1"/>
    <col min="22" max="22" width="12.28125" style="0" customWidth="1"/>
  </cols>
  <sheetData>
    <row r="1" spans="1:22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1" t="s">
        <v>80</v>
      </c>
      <c r="O1" s="51"/>
      <c r="P1" s="51"/>
      <c r="Q1" s="51"/>
      <c r="R1" s="51"/>
      <c r="S1" s="51"/>
      <c r="T1" s="51"/>
      <c r="U1" s="51"/>
      <c r="V1" s="51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 t="s">
        <v>81</v>
      </c>
      <c r="O2" s="33"/>
      <c r="P2" s="33"/>
      <c r="Q2" s="33"/>
      <c r="R2" s="33"/>
      <c r="S2" s="33"/>
      <c r="T2" s="33"/>
      <c r="U2" s="33"/>
      <c r="V2" s="3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6" t="s">
        <v>4</v>
      </c>
      <c r="B4" s="37"/>
      <c r="C4" s="38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41" t="s">
        <v>24</v>
      </c>
      <c r="B5" s="61"/>
      <c r="C5" s="43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41"/>
      <c r="B6" s="61"/>
      <c r="C6" s="43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44" t="s">
        <v>26</v>
      </c>
      <c r="C7" s="44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10680</v>
      </c>
      <c r="E9" s="69">
        <v>0</v>
      </c>
      <c r="F9" s="69">
        <v>789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1281</v>
      </c>
      <c r="L9" s="71">
        <v>43797.42</v>
      </c>
      <c r="M9" s="72">
        <f aca="true" t="shared" si="1" ref="M9:M26">D9+E9+F9+G9-(J9+K9)+L9</f>
        <v>53985.42</v>
      </c>
      <c r="N9" s="69">
        <v>5473</v>
      </c>
      <c r="O9" s="73">
        <v>4927</v>
      </c>
      <c r="P9" s="69">
        <v>0</v>
      </c>
      <c r="Q9" s="69">
        <v>0</v>
      </c>
      <c r="R9" s="69">
        <v>0</v>
      </c>
      <c r="S9" s="69">
        <v>0</v>
      </c>
      <c r="T9" s="69">
        <v>41767.42</v>
      </c>
      <c r="U9" s="74">
        <v>1818</v>
      </c>
      <c r="V9" s="75">
        <f aca="true" t="shared" si="2" ref="V9:V19">SUM(N9:U9)</f>
        <v>53985.42</v>
      </c>
    </row>
    <row r="10" spans="1:22" ht="15" customHeight="1">
      <c r="A10" s="25">
        <v>2</v>
      </c>
      <c r="B10" s="46" t="s">
        <v>48</v>
      </c>
      <c r="C10" s="68"/>
      <c r="D10" s="69">
        <v>2099</v>
      </c>
      <c r="E10" s="69">
        <v>0</v>
      </c>
      <c r="F10" s="69">
        <v>0</v>
      </c>
      <c r="G10" s="69">
        <v>8372</v>
      </c>
      <c r="H10" s="69">
        <v>6221</v>
      </c>
      <c r="I10" s="69">
        <v>10397</v>
      </c>
      <c r="J10" s="70">
        <f t="shared" si="0"/>
        <v>4176</v>
      </c>
      <c r="K10" s="69">
        <v>10512</v>
      </c>
      <c r="L10" s="71">
        <v>15334</v>
      </c>
      <c r="M10" s="72">
        <f t="shared" si="1"/>
        <v>11117</v>
      </c>
      <c r="N10" s="69">
        <v>5785</v>
      </c>
      <c r="O10" s="73">
        <v>0</v>
      </c>
      <c r="P10" s="69">
        <v>4983</v>
      </c>
      <c r="Q10" s="69">
        <v>0</v>
      </c>
      <c r="R10" s="69">
        <v>146</v>
      </c>
      <c r="S10" s="69">
        <v>0</v>
      </c>
      <c r="T10" s="69">
        <v>203</v>
      </c>
      <c r="U10" s="74">
        <v>0</v>
      </c>
      <c r="V10" s="75">
        <f t="shared" si="2"/>
        <v>11117</v>
      </c>
    </row>
    <row r="11" spans="1:22" ht="15" customHeight="1">
      <c r="A11" s="25">
        <v>3</v>
      </c>
      <c r="B11" s="46" t="s">
        <v>49</v>
      </c>
      <c r="C11" s="68"/>
      <c r="D11" s="69">
        <v>213031</v>
      </c>
      <c r="E11" s="69">
        <v>3174</v>
      </c>
      <c r="F11" s="69">
        <v>0</v>
      </c>
      <c r="G11" s="69">
        <v>0</v>
      </c>
      <c r="H11" s="69">
        <v>82731</v>
      </c>
      <c r="I11" s="69">
        <v>72377</v>
      </c>
      <c r="J11" s="70">
        <f t="shared" si="0"/>
        <v>-10354</v>
      </c>
      <c r="K11" s="69">
        <v>226437</v>
      </c>
      <c r="L11" s="71">
        <v>0</v>
      </c>
      <c r="M11" s="72">
        <f t="shared" si="1"/>
        <v>122</v>
      </c>
      <c r="N11" s="69">
        <v>0</v>
      </c>
      <c r="O11" s="73">
        <v>0</v>
      </c>
      <c r="P11" s="69">
        <v>0</v>
      </c>
      <c r="Q11" s="69">
        <v>0</v>
      </c>
      <c r="R11" s="69">
        <v>122</v>
      </c>
      <c r="S11" s="69">
        <v>0</v>
      </c>
      <c r="T11" s="69">
        <v>0</v>
      </c>
      <c r="U11" s="74">
        <v>0</v>
      </c>
      <c r="V11" s="75">
        <f t="shared" si="2"/>
        <v>122</v>
      </c>
    </row>
    <row r="12" spans="1:22" ht="15" customHeight="1">
      <c r="A12" s="25">
        <v>4</v>
      </c>
      <c r="B12" s="46" t="s">
        <v>50</v>
      </c>
      <c r="C12" s="68"/>
      <c r="D12" s="69">
        <v>63170</v>
      </c>
      <c r="E12" s="69">
        <v>0</v>
      </c>
      <c r="F12" s="69">
        <v>0</v>
      </c>
      <c r="G12" s="69">
        <v>0</v>
      </c>
      <c r="H12" s="69">
        <v>41134</v>
      </c>
      <c r="I12" s="69">
        <v>38307</v>
      </c>
      <c r="J12" s="70">
        <f t="shared" si="0"/>
        <v>-2827</v>
      </c>
      <c r="K12" s="69">
        <v>65997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30791</v>
      </c>
      <c r="E13" s="69">
        <v>0</v>
      </c>
      <c r="F13" s="69">
        <v>0</v>
      </c>
      <c r="G13" s="69">
        <v>0</v>
      </c>
      <c r="H13" s="69">
        <v>69188</v>
      </c>
      <c r="I13" s="69">
        <v>87130</v>
      </c>
      <c r="J13" s="70">
        <f t="shared" si="0"/>
        <v>17942</v>
      </c>
      <c r="K13" s="69">
        <v>40196</v>
      </c>
      <c r="L13" s="71">
        <v>32340</v>
      </c>
      <c r="M13" s="72">
        <f t="shared" si="1"/>
        <v>4993</v>
      </c>
      <c r="N13" s="69">
        <v>0</v>
      </c>
      <c r="O13" s="73">
        <v>0</v>
      </c>
      <c r="P13" s="69">
        <v>0</v>
      </c>
      <c r="Q13" s="69">
        <v>0</v>
      </c>
      <c r="R13" s="69">
        <v>4993</v>
      </c>
      <c r="S13" s="69">
        <v>0</v>
      </c>
      <c r="T13" s="69">
        <v>0</v>
      </c>
      <c r="U13" s="74">
        <v>0</v>
      </c>
      <c r="V13" s="75">
        <f t="shared" si="2"/>
        <v>4993</v>
      </c>
    </row>
    <row r="14" spans="1:22" ht="15" customHeight="1">
      <c r="A14" s="25">
        <v>6</v>
      </c>
      <c r="B14" s="46" t="s">
        <v>52</v>
      </c>
      <c r="C14" s="68"/>
      <c r="D14" s="69">
        <v>33587</v>
      </c>
      <c r="E14" s="69">
        <v>0</v>
      </c>
      <c r="F14" s="69">
        <v>0</v>
      </c>
      <c r="G14" s="69">
        <v>0</v>
      </c>
      <c r="H14" s="69">
        <v>8267</v>
      </c>
      <c r="I14" s="69">
        <v>4701</v>
      </c>
      <c r="J14" s="70">
        <f t="shared" si="0"/>
        <v>-3566</v>
      </c>
      <c r="K14" s="69">
        <v>33464</v>
      </c>
      <c r="L14" s="71">
        <v>27692</v>
      </c>
      <c r="M14" s="72">
        <f t="shared" si="1"/>
        <v>31381</v>
      </c>
      <c r="N14" s="69">
        <v>29763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1618</v>
      </c>
      <c r="U14" s="74">
        <v>0</v>
      </c>
      <c r="V14" s="75">
        <f t="shared" si="2"/>
        <v>31381</v>
      </c>
    </row>
    <row r="15" spans="1:22" ht="15" customHeight="1">
      <c r="A15" s="25">
        <v>7</v>
      </c>
      <c r="B15" s="46" t="s">
        <v>53</v>
      </c>
      <c r="C15" s="68"/>
      <c r="D15" s="69">
        <v>13720</v>
      </c>
      <c r="E15" s="69">
        <v>0</v>
      </c>
      <c r="F15" s="69">
        <v>0</v>
      </c>
      <c r="G15" s="69">
        <v>10009.56</v>
      </c>
      <c r="H15" s="69">
        <v>12160.19</v>
      </c>
      <c r="I15" s="69">
        <v>21781.11</v>
      </c>
      <c r="J15" s="70">
        <f t="shared" si="0"/>
        <v>9620.92</v>
      </c>
      <c r="K15" s="69">
        <v>10403.65</v>
      </c>
      <c r="L15" s="71">
        <v>0</v>
      </c>
      <c r="M15" s="72">
        <f t="shared" si="1"/>
        <v>3704.989999999998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3705</v>
      </c>
      <c r="U15" s="74">
        <v>0</v>
      </c>
      <c r="V15" s="75">
        <f t="shared" si="2"/>
        <v>3705</v>
      </c>
    </row>
    <row r="16" spans="1:22" ht="15" customHeight="1">
      <c r="A16" s="25">
        <v>8</v>
      </c>
      <c r="B16" s="46" t="s">
        <v>54</v>
      </c>
      <c r="C16" s="68"/>
      <c r="D16" s="69">
        <v>5404</v>
      </c>
      <c r="E16" s="69">
        <v>2911.32</v>
      </c>
      <c r="F16" s="69">
        <v>0</v>
      </c>
      <c r="G16" s="69">
        <v>0</v>
      </c>
      <c r="H16" s="69">
        <v>23570.3</v>
      </c>
      <c r="I16" s="69">
        <v>24939.8</v>
      </c>
      <c r="J16" s="70">
        <f t="shared" si="0"/>
        <v>1369.5</v>
      </c>
      <c r="K16" s="69">
        <v>3835.82</v>
      </c>
      <c r="L16" s="71">
        <v>6754</v>
      </c>
      <c r="M16" s="72">
        <f t="shared" si="1"/>
        <v>9864</v>
      </c>
      <c r="N16" s="69">
        <v>0</v>
      </c>
      <c r="O16" s="73">
        <v>0</v>
      </c>
      <c r="P16" s="69">
        <v>0</v>
      </c>
      <c r="Q16" s="69">
        <v>0</v>
      </c>
      <c r="R16" s="69">
        <v>5782</v>
      </c>
      <c r="S16" s="69">
        <v>0</v>
      </c>
      <c r="T16" s="69">
        <v>4082</v>
      </c>
      <c r="U16" s="74">
        <v>0</v>
      </c>
      <c r="V16" s="75">
        <f t="shared" si="2"/>
        <v>9864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8436</v>
      </c>
      <c r="I17" s="69">
        <v>8112</v>
      </c>
      <c r="J17" s="70">
        <f t="shared" si="0"/>
        <v>-324</v>
      </c>
      <c r="K17" s="69">
        <v>324</v>
      </c>
      <c r="L17" s="71">
        <v>0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15673.2</v>
      </c>
      <c r="G19" s="69">
        <v>44.8</v>
      </c>
      <c r="H19" s="69">
        <v>18116.53</v>
      </c>
      <c r="I19" s="69">
        <v>24696.23</v>
      </c>
      <c r="J19" s="70">
        <f t="shared" si="0"/>
        <v>6579.700000000001</v>
      </c>
      <c r="K19" s="69">
        <v>4183.3</v>
      </c>
      <c r="L19" s="71">
        <v>4939.71</v>
      </c>
      <c r="M19" s="72">
        <f t="shared" si="1"/>
        <v>9894.71</v>
      </c>
      <c r="N19" s="69">
        <v>0</v>
      </c>
      <c r="O19" s="73">
        <v>0</v>
      </c>
      <c r="P19" s="69">
        <v>0</v>
      </c>
      <c r="Q19" s="69">
        <v>0</v>
      </c>
      <c r="R19" s="69">
        <v>1972.76</v>
      </c>
      <c r="S19" s="69">
        <v>4687.79</v>
      </c>
      <c r="T19" s="69">
        <v>3234.16</v>
      </c>
      <c r="U19" s="74">
        <v>0</v>
      </c>
      <c r="V19" s="75">
        <f t="shared" si="2"/>
        <v>9894.71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372482</v>
      </c>
      <c r="E20" s="78">
        <f t="shared" si="3"/>
        <v>6085.32</v>
      </c>
      <c r="F20" s="78">
        <f t="shared" si="3"/>
        <v>16462.2</v>
      </c>
      <c r="G20" s="78">
        <f t="shared" si="3"/>
        <v>18426.359999999997</v>
      </c>
      <c r="H20" s="78">
        <f t="shared" si="3"/>
        <v>269824.02</v>
      </c>
      <c r="I20" s="78">
        <f t="shared" si="3"/>
        <v>292441.13999999996</v>
      </c>
      <c r="J20" s="78">
        <f t="shared" si="3"/>
        <v>22617.120000000003</v>
      </c>
      <c r="K20" s="78">
        <f t="shared" si="3"/>
        <v>396633.77</v>
      </c>
      <c r="L20" s="78">
        <f t="shared" si="3"/>
        <v>130857.13</v>
      </c>
      <c r="M20" s="79">
        <f t="shared" si="1"/>
        <v>125062.12</v>
      </c>
      <c r="N20" s="78">
        <f aca="true" t="shared" si="4" ref="N20:V20">SUM(N9:N19)</f>
        <v>41021</v>
      </c>
      <c r="O20" s="78">
        <f t="shared" si="4"/>
        <v>4927</v>
      </c>
      <c r="P20" s="78">
        <f t="shared" si="4"/>
        <v>4983</v>
      </c>
      <c r="Q20" s="78">
        <f t="shared" si="4"/>
        <v>0</v>
      </c>
      <c r="R20" s="78">
        <f t="shared" si="4"/>
        <v>13015.76</v>
      </c>
      <c r="S20" s="78">
        <f t="shared" si="4"/>
        <v>4687.79</v>
      </c>
      <c r="T20" s="78">
        <f t="shared" si="4"/>
        <v>54609.58</v>
      </c>
      <c r="U20" s="78">
        <f t="shared" si="4"/>
        <v>1818</v>
      </c>
      <c r="V20" s="80">
        <f t="shared" si="4"/>
        <v>125062.13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17909</v>
      </c>
      <c r="F21" s="69">
        <v>55</v>
      </c>
      <c r="G21" s="69">
        <v>0</v>
      </c>
      <c r="H21" s="69">
        <v>3084</v>
      </c>
      <c r="I21" s="69">
        <v>5903</v>
      </c>
      <c r="J21" s="70">
        <f>+I21-H21</f>
        <v>2819</v>
      </c>
      <c r="K21" s="69">
        <v>16334</v>
      </c>
      <c r="L21" s="71">
        <v>17299</v>
      </c>
      <c r="M21" s="72">
        <f t="shared" si="1"/>
        <v>16110</v>
      </c>
      <c r="N21" s="69">
        <v>4745</v>
      </c>
      <c r="O21" s="73">
        <v>0</v>
      </c>
      <c r="P21" s="69">
        <v>11221</v>
      </c>
      <c r="Q21" s="69">
        <v>0</v>
      </c>
      <c r="R21" s="69">
        <v>47</v>
      </c>
      <c r="S21" s="69">
        <v>0</v>
      </c>
      <c r="T21" s="69">
        <v>97</v>
      </c>
      <c r="U21" s="74">
        <v>0</v>
      </c>
      <c r="V21" s="75">
        <f>SUM(N21:U21)</f>
        <v>16110</v>
      </c>
    </row>
    <row r="22" spans="1:22" ht="15" customHeight="1">
      <c r="A22" s="25">
        <v>13</v>
      </c>
      <c r="B22" s="46" t="s">
        <v>60</v>
      </c>
      <c r="C22" s="68"/>
      <c r="D22" s="69">
        <v>5998</v>
      </c>
      <c r="E22" s="69">
        <v>1103</v>
      </c>
      <c r="F22" s="69">
        <v>0</v>
      </c>
      <c r="G22" s="69">
        <v>5239</v>
      </c>
      <c r="H22" s="69">
        <v>86756</v>
      </c>
      <c r="I22" s="69">
        <v>92265</v>
      </c>
      <c r="J22" s="70">
        <f>+I22-H22</f>
        <v>5509</v>
      </c>
      <c r="K22" s="69">
        <v>5661</v>
      </c>
      <c r="L22" s="71">
        <v>118115</v>
      </c>
      <c r="M22" s="72">
        <f t="shared" si="1"/>
        <v>119285</v>
      </c>
      <c r="N22" s="69">
        <v>94016</v>
      </c>
      <c r="O22" s="73">
        <v>0</v>
      </c>
      <c r="P22" s="69">
        <v>19507</v>
      </c>
      <c r="Q22" s="69">
        <v>0</v>
      </c>
      <c r="R22" s="69">
        <v>273</v>
      </c>
      <c r="S22" s="69">
        <v>5489</v>
      </c>
      <c r="T22" s="69">
        <v>0</v>
      </c>
      <c r="U22" s="74">
        <v>0</v>
      </c>
      <c r="V22" s="75">
        <f>SUM(N22:U22)</f>
        <v>119285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4023</v>
      </c>
      <c r="G23" s="69">
        <v>13597</v>
      </c>
      <c r="H23" s="69">
        <v>27788</v>
      </c>
      <c r="I23" s="69">
        <v>32986</v>
      </c>
      <c r="J23" s="70">
        <f>+I23-H23</f>
        <v>5198</v>
      </c>
      <c r="K23" s="69">
        <v>44408</v>
      </c>
      <c r="L23" s="71">
        <v>32040</v>
      </c>
      <c r="M23" s="72">
        <f t="shared" si="1"/>
        <v>54</v>
      </c>
      <c r="N23" s="69">
        <v>0</v>
      </c>
      <c r="O23" s="73">
        <v>0</v>
      </c>
      <c r="P23" s="69">
        <v>0</v>
      </c>
      <c r="Q23" s="69">
        <v>0</v>
      </c>
      <c r="R23" s="69">
        <v>54</v>
      </c>
      <c r="S23" s="69">
        <v>0</v>
      </c>
      <c r="T23" s="69">
        <v>0</v>
      </c>
      <c r="U23" s="74">
        <v>0</v>
      </c>
      <c r="V23" s="75">
        <f>SUM(N23:U23)</f>
        <v>54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5998</v>
      </c>
      <c r="E24" s="78">
        <f t="shared" si="5"/>
        <v>19012</v>
      </c>
      <c r="F24" s="78">
        <f t="shared" si="5"/>
        <v>4078</v>
      </c>
      <c r="G24" s="78">
        <f t="shared" si="5"/>
        <v>18836</v>
      </c>
      <c r="H24" s="78">
        <f t="shared" si="5"/>
        <v>117628</v>
      </c>
      <c r="I24" s="78">
        <f t="shared" si="5"/>
        <v>131154</v>
      </c>
      <c r="J24" s="78">
        <f t="shared" si="5"/>
        <v>13526</v>
      </c>
      <c r="K24" s="78">
        <f t="shared" si="5"/>
        <v>66403</v>
      </c>
      <c r="L24" s="81">
        <f t="shared" si="5"/>
        <v>167454</v>
      </c>
      <c r="M24" s="79">
        <f t="shared" si="1"/>
        <v>135449</v>
      </c>
      <c r="N24" s="78">
        <f aca="true" t="shared" si="6" ref="N24:V24">SUM(N21:N23)</f>
        <v>98761</v>
      </c>
      <c r="O24" s="78">
        <f t="shared" si="6"/>
        <v>0</v>
      </c>
      <c r="P24" s="78">
        <f t="shared" si="6"/>
        <v>30728</v>
      </c>
      <c r="Q24" s="78">
        <f t="shared" si="6"/>
        <v>0</v>
      </c>
      <c r="R24" s="78">
        <f t="shared" si="6"/>
        <v>374</v>
      </c>
      <c r="S24" s="78">
        <f t="shared" si="6"/>
        <v>5489</v>
      </c>
      <c r="T24" s="78">
        <f t="shared" si="6"/>
        <v>97</v>
      </c>
      <c r="U24" s="78">
        <f t="shared" si="6"/>
        <v>0</v>
      </c>
      <c r="V24" s="80">
        <f t="shared" si="6"/>
        <v>135449</v>
      </c>
    </row>
    <row r="25" spans="1:22" ht="15" customHeight="1">
      <c r="A25" s="25">
        <v>15</v>
      </c>
      <c r="B25" s="46" t="s">
        <v>63</v>
      </c>
      <c r="C25" s="68"/>
      <c r="D25" s="69">
        <v>9747</v>
      </c>
      <c r="E25" s="69">
        <v>637.17</v>
      </c>
      <c r="F25" s="69">
        <v>341.97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637.17</v>
      </c>
      <c r="L25" s="71">
        <v>0</v>
      </c>
      <c r="M25" s="72">
        <f t="shared" si="1"/>
        <v>10088.97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10088.97</v>
      </c>
      <c r="U25" s="74">
        <v>0</v>
      </c>
      <c r="V25" s="75">
        <f>SUM(N25:U25)</f>
        <v>10088.97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426</v>
      </c>
      <c r="F26" s="69">
        <v>0</v>
      </c>
      <c r="G26" s="69">
        <v>0</v>
      </c>
      <c r="H26" s="69">
        <v>2187</v>
      </c>
      <c r="I26" s="69">
        <v>1310</v>
      </c>
      <c r="J26" s="70">
        <f>+I26-H26</f>
        <v>-877</v>
      </c>
      <c r="K26" s="69">
        <v>1303</v>
      </c>
      <c r="L26" s="71">
        <v>1303</v>
      </c>
      <c r="M26" s="72">
        <f t="shared" si="1"/>
        <v>1303</v>
      </c>
      <c r="N26" s="69">
        <v>1303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1303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9747</v>
      </c>
      <c r="E27" s="82">
        <f t="shared" si="7"/>
        <v>1063.17</v>
      </c>
      <c r="F27" s="82">
        <f t="shared" si="7"/>
        <v>341.97</v>
      </c>
      <c r="G27" s="82">
        <f t="shared" si="7"/>
        <v>0</v>
      </c>
      <c r="H27" s="82">
        <f t="shared" si="7"/>
        <v>2187</v>
      </c>
      <c r="I27" s="82">
        <f t="shared" si="7"/>
        <v>1310</v>
      </c>
      <c r="J27" s="82">
        <f t="shared" si="7"/>
        <v>-877</v>
      </c>
      <c r="K27" s="82">
        <f>L27+M27-(D27+E27+F27+G27)</f>
        <v>2180</v>
      </c>
      <c r="L27" s="82">
        <f>SUM(K25:K26)</f>
        <v>1940.17</v>
      </c>
      <c r="M27" s="82">
        <f aca="true" t="shared" si="8" ref="M27:V27">SUM(M25:M26)</f>
        <v>11391.97</v>
      </c>
      <c r="N27" s="82">
        <f t="shared" si="8"/>
        <v>1303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10088.97</v>
      </c>
      <c r="U27" s="82">
        <f t="shared" si="8"/>
        <v>0</v>
      </c>
      <c r="V27" s="83">
        <f t="shared" si="8"/>
        <v>11391.97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388227</v>
      </c>
      <c r="E28" s="86">
        <f t="shared" si="9"/>
        <v>26160.489999999998</v>
      </c>
      <c r="F28" s="86">
        <f t="shared" si="9"/>
        <v>20882.170000000002</v>
      </c>
      <c r="G28" s="86">
        <f t="shared" si="9"/>
        <v>37262.36</v>
      </c>
      <c r="H28" s="86">
        <f t="shared" si="9"/>
        <v>389639.02</v>
      </c>
      <c r="I28" s="86">
        <f t="shared" si="9"/>
        <v>424905.13999999996</v>
      </c>
      <c r="J28" s="86">
        <f t="shared" si="9"/>
        <v>35266.12</v>
      </c>
      <c r="K28" s="86">
        <f t="shared" si="9"/>
        <v>465216.77</v>
      </c>
      <c r="L28" s="86">
        <f t="shared" si="9"/>
        <v>300251.3</v>
      </c>
      <c r="M28" s="86">
        <f t="shared" si="9"/>
        <v>271903.08999999997</v>
      </c>
      <c r="N28" s="86">
        <f t="shared" si="9"/>
        <v>141085</v>
      </c>
      <c r="O28" s="86">
        <f t="shared" si="9"/>
        <v>4927</v>
      </c>
      <c r="P28" s="86">
        <f t="shared" si="9"/>
        <v>35711</v>
      </c>
      <c r="Q28" s="86">
        <f t="shared" si="9"/>
        <v>0</v>
      </c>
      <c r="R28" s="86">
        <f t="shared" si="9"/>
        <v>13389.76</v>
      </c>
      <c r="S28" s="86">
        <f t="shared" si="9"/>
        <v>10176.79</v>
      </c>
      <c r="T28" s="86">
        <f t="shared" si="9"/>
        <v>64795.55</v>
      </c>
      <c r="U28" s="86">
        <f t="shared" si="9"/>
        <v>1818</v>
      </c>
      <c r="V28" s="87">
        <f t="shared" si="9"/>
        <v>271903.1</v>
      </c>
    </row>
  </sheetData>
  <sheetProtection selectLockedCells="1" selectUnlockedCells="1"/>
  <mergeCells count="50">
    <mergeCell ref="B27:C27"/>
    <mergeCell ref="B28:C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4:C4"/>
    <mergeCell ref="D4:D6"/>
    <mergeCell ref="E4:E6"/>
    <mergeCell ref="F4:F6"/>
    <mergeCell ref="G4:G6"/>
    <mergeCell ref="H4:H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25.140625" style="0" customWidth="1"/>
    <col min="3" max="6" width="9.7109375" style="0" customWidth="1"/>
    <col min="7" max="7" width="11.57421875" style="0" customWidth="1"/>
    <col min="8" max="8" width="10.28125" style="0" customWidth="1"/>
    <col min="9" max="9" width="9.7109375" style="0" customWidth="1"/>
    <col min="10" max="10" width="11.8515625" style="0" customWidth="1"/>
    <col min="11" max="12" width="11.140625" style="0" customWidth="1"/>
    <col min="13" max="16" width="9.7109375" style="0" customWidth="1"/>
    <col min="17" max="17" width="10.8515625" style="0" customWidth="1"/>
    <col min="18" max="20" width="9.7109375" style="0" customWidth="1"/>
    <col min="21" max="21" width="12.28125" style="0" customWidth="1"/>
  </cols>
  <sheetData>
    <row r="1" spans="1:21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51" t="s">
        <v>80</v>
      </c>
      <c r="N1" s="51"/>
      <c r="O1" s="51"/>
      <c r="P1" s="51"/>
      <c r="Q1" s="51"/>
      <c r="R1" s="51"/>
      <c r="S1" s="51"/>
      <c r="T1" s="51"/>
      <c r="U1" s="51"/>
    </row>
    <row r="2" spans="1:21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33" t="s">
        <v>81</v>
      </c>
      <c r="N2" s="33"/>
      <c r="O2" s="33"/>
      <c r="P2" s="33"/>
      <c r="Q2" s="33"/>
      <c r="R2" s="33"/>
      <c r="S2" s="33"/>
      <c r="T2" s="33"/>
      <c r="U2" s="33"/>
    </row>
    <row r="3" spans="1:21" ht="16.5" customHeight="1">
      <c r="A3" s="9"/>
      <c r="B3" s="9"/>
      <c r="C3" s="53" t="s">
        <v>2</v>
      </c>
      <c r="D3" s="54"/>
      <c r="E3" s="54"/>
      <c r="F3" s="54"/>
      <c r="G3" s="54"/>
      <c r="H3" s="54"/>
      <c r="I3" s="54"/>
      <c r="J3" s="54"/>
      <c r="K3" s="54"/>
      <c r="L3" s="55"/>
      <c r="M3" s="56" t="s">
        <v>3</v>
      </c>
      <c r="N3" s="57"/>
      <c r="O3" s="57"/>
      <c r="P3" s="57"/>
      <c r="Q3" s="57"/>
      <c r="R3" s="57"/>
      <c r="S3" s="57"/>
      <c r="T3" s="57"/>
      <c r="U3" s="58"/>
    </row>
    <row r="4" spans="1:21" ht="12.75" customHeight="1">
      <c r="A4" s="36" t="s">
        <v>4</v>
      </c>
      <c r="B4" s="38"/>
      <c r="C4" s="59" t="s">
        <v>5</v>
      </c>
      <c r="D4" s="60" t="s">
        <v>6</v>
      </c>
      <c r="E4" s="59" t="s">
        <v>7</v>
      </c>
      <c r="F4" s="60" t="s">
        <v>8</v>
      </c>
      <c r="G4" s="59" t="s">
        <v>9</v>
      </c>
      <c r="H4" s="60" t="s">
        <v>10</v>
      </c>
      <c r="I4" s="59" t="s">
        <v>11</v>
      </c>
      <c r="J4" s="60" t="s">
        <v>12</v>
      </c>
      <c r="K4" s="59" t="s">
        <v>13</v>
      </c>
      <c r="L4" s="60" t="s">
        <v>14</v>
      </c>
      <c r="M4" s="59" t="s">
        <v>15</v>
      </c>
      <c r="N4" s="60" t="s">
        <v>16</v>
      </c>
      <c r="O4" s="59" t="s">
        <v>17</v>
      </c>
      <c r="P4" s="60" t="s">
        <v>18</v>
      </c>
      <c r="Q4" s="59" t="s">
        <v>19</v>
      </c>
      <c r="R4" s="60" t="s">
        <v>20</v>
      </c>
      <c r="S4" s="59" t="s">
        <v>21</v>
      </c>
      <c r="T4" s="60" t="s">
        <v>22</v>
      </c>
      <c r="U4" s="59" t="s">
        <v>23</v>
      </c>
    </row>
    <row r="5" spans="1:21" ht="15.75" customHeight="1">
      <c r="A5" s="41" t="s">
        <v>24</v>
      </c>
      <c r="B5" s="43"/>
      <c r="C5" s="62"/>
      <c r="D5" s="63"/>
      <c r="E5" s="62"/>
      <c r="F5" s="63"/>
      <c r="G5" s="62"/>
      <c r="H5" s="63"/>
      <c r="I5" s="62"/>
      <c r="J5" s="63"/>
      <c r="K5" s="62"/>
      <c r="L5" s="63"/>
      <c r="M5" s="62"/>
      <c r="N5" s="63"/>
      <c r="O5" s="62"/>
      <c r="P5" s="63"/>
      <c r="Q5" s="62"/>
      <c r="R5" s="63"/>
      <c r="S5" s="62"/>
      <c r="T5" s="63"/>
      <c r="U5" s="62"/>
    </row>
    <row r="6" spans="1:21" ht="124.5" customHeight="1">
      <c r="A6" s="47"/>
      <c r="B6" s="49"/>
      <c r="C6" s="64"/>
      <c r="D6" s="65"/>
      <c r="E6" s="64"/>
      <c r="F6" s="65"/>
      <c r="G6" s="64"/>
      <c r="H6" s="65"/>
      <c r="I6" s="64"/>
      <c r="J6" s="65"/>
      <c r="K6" s="64"/>
      <c r="L6" s="65"/>
      <c r="M6" s="64"/>
      <c r="N6" s="65"/>
      <c r="O6" s="64"/>
      <c r="P6" s="65"/>
      <c r="Q6" s="64"/>
      <c r="R6" s="65"/>
      <c r="S6" s="64"/>
      <c r="T6" s="65"/>
      <c r="U6" s="64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45" t="s">
        <v>67</v>
      </c>
      <c r="B8" s="45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15448</v>
      </c>
      <c r="E9" s="1">
        <v>0</v>
      </c>
      <c r="F9" s="1">
        <v>0</v>
      </c>
      <c r="G9" s="2">
        <v>15533</v>
      </c>
      <c r="H9" s="1">
        <v>12181</v>
      </c>
      <c r="I9" s="4">
        <f aca="true" t="shared" si="0" ref="I9:I17">+H9-G9</f>
        <v>-3352</v>
      </c>
      <c r="J9" s="8"/>
      <c r="K9" s="2">
        <v>55714</v>
      </c>
      <c r="L9" s="4">
        <f aca="true" t="shared" si="1" ref="L9:L17">+C9+D9+E9+F9-I9-J9+K9</f>
        <v>74514</v>
      </c>
      <c r="M9" s="2">
        <v>0</v>
      </c>
      <c r="N9" s="8"/>
      <c r="O9" s="2">
        <v>19827</v>
      </c>
      <c r="P9" s="2">
        <v>0</v>
      </c>
      <c r="Q9" s="2">
        <v>22902</v>
      </c>
      <c r="R9" s="2">
        <v>3870</v>
      </c>
      <c r="S9" s="2">
        <v>0</v>
      </c>
      <c r="T9" s="2">
        <v>27915</v>
      </c>
      <c r="U9" s="4">
        <f aca="true" t="shared" si="2" ref="U9:U17">SUM(M9:T9)</f>
        <v>74514</v>
      </c>
    </row>
    <row r="10" spans="1:21" ht="15" customHeight="1">
      <c r="A10" s="3">
        <v>18</v>
      </c>
      <c r="B10" s="3" t="s">
        <v>69</v>
      </c>
      <c r="C10" s="7"/>
      <c r="D10" s="1">
        <v>16384</v>
      </c>
      <c r="E10" s="1">
        <v>1657.77</v>
      </c>
      <c r="F10" s="1">
        <v>0</v>
      </c>
      <c r="G10" s="2">
        <v>21221.36</v>
      </c>
      <c r="H10" s="1">
        <v>20129.66</v>
      </c>
      <c r="I10" s="4">
        <f t="shared" si="0"/>
        <v>-1091.7000000000007</v>
      </c>
      <c r="J10" s="8"/>
      <c r="K10" s="2">
        <v>29619</v>
      </c>
      <c r="L10" s="4">
        <f t="shared" si="1"/>
        <v>48752.47</v>
      </c>
      <c r="M10" s="2">
        <v>1</v>
      </c>
      <c r="N10" s="8"/>
      <c r="O10" s="2">
        <v>12502</v>
      </c>
      <c r="P10" s="2">
        <v>0</v>
      </c>
      <c r="Q10" s="2">
        <v>16860</v>
      </c>
      <c r="R10" s="2">
        <v>9884</v>
      </c>
      <c r="S10" s="2">
        <v>978.47</v>
      </c>
      <c r="T10" s="2">
        <v>8527</v>
      </c>
      <c r="U10" s="4">
        <f t="shared" si="2"/>
        <v>48752.47</v>
      </c>
    </row>
    <row r="11" spans="1:21" ht="15" customHeight="1">
      <c r="A11" s="3">
        <v>19</v>
      </c>
      <c r="B11" s="3" t="s">
        <v>70</v>
      </c>
      <c r="C11" s="7"/>
      <c r="D11" s="1">
        <v>6038</v>
      </c>
      <c r="E11" s="1">
        <v>0</v>
      </c>
      <c r="F11" s="1">
        <v>0</v>
      </c>
      <c r="G11" s="2">
        <v>8962.82</v>
      </c>
      <c r="H11" s="1">
        <v>8043.58</v>
      </c>
      <c r="I11" s="4">
        <f t="shared" si="0"/>
        <v>-919.2399999999998</v>
      </c>
      <c r="J11" s="8"/>
      <c r="K11" s="2">
        <v>7484</v>
      </c>
      <c r="L11" s="4">
        <f t="shared" si="1"/>
        <v>14441.24</v>
      </c>
      <c r="M11" s="2">
        <v>0</v>
      </c>
      <c r="N11" s="8"/>
      <c r="O11" s="2">
        <v>6065</v>
      </c>
      <c r="P11" s="2">
        <v>0</v>
      </c>
      <c r="Q11" s="2">
        <v>348</v>
      </c>
      <c r="R11" s="2">
        <v>0</v>
      </c>
      <c r="S11" s="2">
        <v>0</v>
      </c>
      <c r="T11" s="2">
        <v>8028.24</v>
      </c>
      <c r="U11" s="4">
        <f t="shared" si="2"/>
        <v>14441.24</v>
      </c>
    </row>
    <row r="12" spans="1:21" ht="15" customHeight="1">
      <c r="A12" s="3">
        <v>20</v>
      </c>
      <c r="B12" s="3" t="s">
        <v>71</v>
      </c>
      <c r="C12" s="7"/>
      <c r="D12" s="1">
        <v>13605</v>
      </c>
      <c r="E12" s="1">
        <v>0</v>
      </c>
      <c r="F12" s="1">
        <v>19762</v>
      </c>
      <c r="G12" s="2">
        <v>14148</v>
      </c>
      <c r="H12" s="1">
        <v>29043</v>
      </c>
      <c r="I12" s="4">
        <f t="shared" si="0"/>
        <v>14895</v>
      </c>
      <c r="J12" s="8"/>
      <c r="K12" s="2">
        <v>25498</v>
      </c>
      <c r="L12" s="4">
        <f t="shared" si="1"/>
        <v>43970</v>
      </c>
      <c r="M12" s="2">
        <v>14336</v>
      </c>
      <c r="N12" s="8"/>
      <c r="O12" s="2">
        <v>5217</v>
      </c>
      <c r="P12" s="2">
        <v>0</v>
      </c>
      <c r="Q12" s="2">
        <v>24417</v>
      </c>
      <c r="R12" s="2">
        <v>0</v>
      </c>
      <c r="S12" s="2">
        <v>0</v>
      </c>
      <c r="T12" s="2">
        <v>0</v>
      </c>
      <c r="U12" s="4">
        <f t="shared" si="2"/>
        <v>43970</v>
      </c>
    </row>
    <row r="13" spans="1:21" ht="15" customHeight="1">
      <c r="A13" s="3">
        <v>21</v>
      </c>
      <c r="B13" s="3" t="s">
        <v>72</v>
      </c>
      <c r="C13" s="7"/>
      <c r="D13" s="1">
        <v>3574</v>
      </c>
      <c r="E13" s="1">
        <v>0</v>
      </c>
      <c r="F13" s="1">
        <v>0</v>
      </c>
      <c r="G13" s="2">
        <v>4128</v>
      </c>
      <c r="H13" s="1">
        <v>4903</v>
      </c>
      <c r="I13" s="4">
        <f t="shared" si="0"/>
        <v>775</v>
      </c>
      <c r="J13" s="8"/>
      <c r="K13" s="2">
        <v>0</v>
      </c>
      <c r="L13" s="4">
        <f t="shared" si="1"/>
        <v>2799</v>
      </c>
      <c r="M13" s="2">
        <v>0</v>
      </c>
      <c r="N13" s="8"/>
      <c r="O13" s="2">
        <v>0</v>
      </c>
      <c r="P13" s="2">
        <v>0</v>
      </c>
      <c r="Q13" s="2">
        <v>2799</v>
      </c>
      <c r="R13" s="2">
        <v>0</v>
      </c>
      <c r="S13" s="2">
        <v>0</v>
      </c>
      <c r="T13" s="2">
        <v>0</v>
      </c>
      <c r="U13" s="4">
        <f t="shared" si="2"/>
        <v>2799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5159</v>
      </c>
      <c r="H14" s="1">
        <v>4522</v>
      </c>
      <c r="I14" s="4">
        <f t="shared" si="0"/>
        <v>-637</v>
      </c>
      <c r="J14" s="8"/>
      <c r="K14" s="2">
        <v>3959</v>
      </c>
      <c r="L14" s="4">
        <f t="shared" si="1"/>
        <v>4596</v>
      </c>
      <c r="M14" s="2">
        <v>0</v>
      </c>
      <c r="N14" s="8"/>
      <c r="O14" s="2">
        <v>1995</v>
      </c>
      <c r="P14" s="2">
        <v>0</v>
      </c>
      <c r="Q14" s="2">
        <v>2601</v>
      </c>
      <c r="R14" s="2">
        <v>0</v>
      </c>
      <c r="S14" s="2">
        <v>0</v>
      </c>
      <c r="T14" s="2">
        <v>0</v>
      </c>
      <c r="U14" s="4">
        <f t="shared" si="2"/>
        <v>4596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12516</v>
      </c>
      <c r="H16" s="1">
        <v>11980</v>
      </c>
      <c r="I16" s="4">
        <f t="shared" si="0"/>
        <v>-536</v>
      </c>
      <c r="J16" s="8"/>
      <c r="K16" s="2">
        <v>7219</v>
      </c>
      <c r="L16" s="4">
        <f t="shared" si="1"/>
        <v>7755</v>
      </c>
      <c r="M16" s="2">
        <v>0</v>
      </c>
      <c r="N16" s="8"/>
      <c r="O16" s="2">
        <v>3004</v>
      </c>
      <c r="P16" s="2">
        <v>0</v>
      </c>
      <c r="Q16" s="2">
        <v>49</v>
      </c>
      <c r="R16" s="2">
        <v>4702</v>
      </c>
      <c r="S16" s="2">
        <v>0</v>
      </c>
      <c r="T16" s="2">
        <v>0</v>
      </c>
      <c r="U16" s="4">
        <f t="shared" si="2"/>
        <v>7755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950</v>
      </c>
      <c r="G17" s="1">
        <v>35173</v>
      </c>
      <c r="H17" s="1">
        <v>32859</v>
      </c>
      <c r="I17" s="4">
        <f t="shared" si="0"/>
        <v>-2314</v>
      </c>
      <c r="J17" s="8"/>
      <c r="K17" s="2">
        <v>33262.3</v>
      </c>
      <c r="L17" s="4">
        <f t="shared" si="1"/>
        <v>36526.3</v>
      </c>
      <c r="M17" s="2">
        <v>0</v>
      </c>
      <c r="N17" s="8"/>
      <c r="O17" s="2">
        <v>0</v>
      </c>
      <c r="P17" s="2">
        <v>0</v>
      </c>
      <c r="Q17" s="2">
        <v>18599</v>
      </c>
      <c r="R17" s="2">
        <v>17927.3</v>
      </c>
      <c r="S17" s="2">
        <v>0</v>
      </c>
      <c r="T17" s="2">
        <v>0</v>
      </c>
      <c r="U17" s="4">
        <f t="shared" si="2"/>
        <v>36526.3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55049</v>
      </c>
      <c r="E18" s="5">
        <f t="shared" si="3"/>
        <v>1657.77</v>
      </c>
      <c r="F18" s="5">
        <f t="shared" si="3"/>
        <v>20712</v>
      </c>
      <c r="G18" s="5">
        <f t="shared" si="3"/>
        <v>116841.18</v>
      </c>
      <c r="H18" s="5">
        <f t="shared" si="3"/>
        <v>123661.23999999999</v>
      </c>
      <c r="I18" s="13">
        <f t="shared" si="3"/>
        <v>6820.0599999999995</v>
      </c>
      <c r="J18" s="5">
        <f t="shared" si="3"/>
        <v>0</v>
      </c>
      <c r="K18" s="6">
        <f t="shared" si="3"/>
        <v>162755.3</v>
      </c>
      <c r="L18" s="13">
        <f t="shared" si="3"/>
        <v>233354.01</v>
      </c>
      <c r="M18" s="13">
        <f t="shared" si="3"/>
        <v>14337</v>
      </c>
      <c r="N18" s="13">
        <f t="shared" si="3"/>
        <v>0</v>
      </c>
      <c r="O18" s="5">
        <f t="shared" si="3"/>
        <v>48610</v>
      </c>
      <c r="P18" s="5">
        <f t="shared" si="3"/>
        <v>0</v>
      </c>
      <c r="Q18" s="5">
        <f t="shared" si="3"/>
        <v>88575</v>
      </c>
      <c r="R18" s="5">
        <f t="shared" si="3"/>
        <v>36383.3</v>
      </c>
      <c r="S18" s="5">
        <f t="shared" si="3"/>
        <v>978.47</v>
      </c>
      <c r="T18" s="5">
        <f t="shared" si="3"/>
        <v>44470.24</v>
      </c>
      <c r="U18" s="13">
        <f t="shared" si="3"/>
        <v>233354.01</v>
      </c>
    </row>
    <row r="22" spans="7:10" ht="15" customHeight="1">
      <c r="G22" s="50" t="s">
        <v>78</v>
      </c>
      <c r="H22" s="50"/>
      <c r="I22" s="50"/>
      <c r="J22" s="14">
        <f>+('semilavorati mensile'!K28)-('semilavorati mensile'!L28+'monomeri mensile'!K18)</f>
        <v>2210.170000000042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3.8515625" style="0" customWidth="1"/>
  </cols>
  <sheetData>
    <row r="1" spans="1:22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51" t="s">
        <v>80</v>
      </c>
      <c r="O1" s="51"/>
      <c r="P1" s="51"/>
      <c r="Q1" s="51"/>
      <c r="R1" s="51"/>
      <c r="S1" s="51"/>
      <c r="T1" s="51"/>
      <c r="U1" s="51"/>
      <c r="V1" s="51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3" t="s">
        <v>81</v>
      </c>
      <c r="O2" s="33"/>
      <c r="P2" s="33"/>
      <c r="Q2" s="33"/>
      <c r="R2" s="33"/>
      <c r="S2" s="33"/>
      <c r="T2" s="33"/>
      <c r="U2" s="33"/>
      <c r="V2" s="3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6" t="s">
        <v>4</v>
      </c>
      <c r="B4" s="37"/>
      <c r="C4" s="38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41" t="s">
        <v>79</v>
      </c>
      <c r="B5" s="61"/>
      <c r="C5" s="43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41"/>
      <c r="B6" s="61"/>
      <c r="C6" s="43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44" t="s">
        <v>26</v>
      </c>
      <c r="C7" s="44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79220</v>
      </c>
      <c r="E9" s="69">
        <v>0</v>
      </c>
      <c r="F9" s="69">
        <v>8336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28312</v>
      </c>
      <c r="L9" s="71">
        <v>490520.08</v>
      </c>
      <c r="M9" s="72">
        <f aca="true" t="shared" si="1" ref="M9:M26">D9+E9+F9+G9-(J9+K9)+L9</f>
        <v>549764.0800000001</v>
      </c>
      <c r="N9" s="69">
        <v>40167</v>
      </c>
      <c r="O9" s="73">
        <v>59907</v>
      </c>
      <c r="P9" s="69">
        <v>0</v>
      </c>
      <c r="Q9" s="69">
        <v>0</v>
      </c>
      <c r="R9" s="69">
        <v>0</v>
      </c>
      <c r="S9" s="69">
        <v>0</v>
      </c>
      <c r="T9" s="69">
        <v>432637.17</v>
      </c>
      <c r="U9" s="74">
        <v>17053</v>
      </c>
      <c r="V9" s="75">
        <f aca="true" t="shared" si="2" ref="V9:V19">SUM(N9:U9)</f>
        <v>549764.1699999999</v>
      </c>
    </row>
    <row r="10" spans="1:22" ht="15" customHeight="1">
      <c r="A10" s="25">
        <v>2</v>
      </c>
      <c r="B10" s="46" t="s">
        <v>48</v>
      </c>
      <c r="C10" s="68"/>
      <c r="D10" s="69">
        <v>54599</v>
      </c>
      <c r="E10" s="69">
        <v>0</v>
      </c>
      <c r="F10" s="69">
        <v>0</v>
      </c>
      <c r="G10" s="69">
        <v>54024</v>
      </c>
      <c r="H10" s="69">
        <v>5952</v>
      </c>
      <c r="I10" s="69">
        <v>10397</v>
      </c>
      <c r="J10" s="70">
        <f t="shared" si="0"/>
        <v>4445</v>
      </c>
      <c r="K10" s="69">
        <v>104971</v>
      </c>
      <c r="L10" s="71">
        <v>99329</v>
      </c>
      <c r="M10" s="72">
        <f t="shared" si="1"/>
        <v>98536</v>
      </c>
      <c r="N10" s="69">
        <v>47235</v>
      </c>
      <c r="O10" s="73">
        <v>0</v>
      </c>
      <c r="P10" s="69">
        <v>33737</v>
      </c>
      <c r="Q10" s="69">
        <v>0</v>
      </c>
      <c r="R10" s="69">
        <v>17142</v>
      </c>
      <c r="S10" s="69">
        <v>0</v>
      </c>
      <c r="T10" s="69">
        <v>422</v>
      </c>
      <c r="U10" s="74">
        <v>0</v>
      </c>
      <c r="V10" s="75">
        <f t="shared" si="2"/>
        <v>98536</v>
      </c>
    </row>
    <row r="11" spans="1:22" ht="15" customHeight="1">
      <c r="A11" s="25">
        <v>3</v>
      </c>
      <c r="B11" s="46" t="s">
        <v>49</v>
      </c>
      <c r="C11" s="68"/>
      <c r="D11" s="69">
        <v>1746590</v>
      </c>
      <c r="E11" s="69">
        <v>138761</v>
      </c>
      <c r="F11" s="69">
        <v>0</v>
      </c>
      <c r="G11" s="69">
        <v>544252</v>
      </c>
      <c r="H11" s="69">
        <v>70477</v>
      </c>
      <c r="I11" s="69">
        <v>72377</v>
      </c>
      <c r="J11" s="70">
        <f t="shared" si="0"/>
        <v>1900</v>
      </c>
      <c r="K11" s="69">
        <v>2420914</v>
      </c>
      <c r="L11" s="71">
        <v>0</v>
      </c>
      <c r="M11" s="72">
        <f t="shared" si="1"/>
        <v>6789</v>
      </c>
      <c r="N11" s="69">
        <v>0</v>
      </c>
      <c r="O11" s="73">
        <v>0</v>
      </c>
      <c r="P11" s="69">
        <v>0</v>
      </c>
      <c r="Q11" s="69">
        <v>0</v>
      </c>
      <c r="R11" s="69">
        <v>6789</v>
      </c>
      <c r="S11" s="69">
        <v>0</v>
      </c>
      <c r="T11" s="69">
        <v>0</v>
      </c>
      <c r="U11" s="74">
        <v>0</v>
      </c>
      <c r="V11" s="75">
        <f t="shared" si="2"/>
        <v>6789</v>
      </c>
    </row>
    <row r="12" spans="1:22" ht="15" customHeight="1">
      <c r="A12" s="25">
        <v>4</v>
      </c>
      <c r="B12" s="46" t="s">
        <v>50</v>
      </c>
      <c r="C12" s="68"/>
      <c r="D12" s="69">
        <v>650760</v>
      </c>
      <c r="E12" s="69">
        <v>0</v>
      </c>
      <c r="F12" s="69">
        <v>2150</v>
      </c>
      <c r="G12" s="69">
        <v>0</v>
      </c>
      <c r="H12" s="69">
        <v>51630</v>
      </c>
      <c r="I12" s="69">
        <v>38307</v>
      </c>
      <c r="J12" s="70">
        <f t="shared" si="0"/>
        <v>-13323</v>
      </c>
      <c r="K12" s="69">
        <v>664083</v>
      </c>
      <c r="L12" s="71">
        <v>0</v>
      </c>
      <c r="M12" s="72">
        <f t="shared" si="1"/>
        <v>2150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2150</v>
      </c>
      <c r="V12" s="75">
        <f t="shared" si="2"/>
        <v>2150</v>
      </c>
    </row>
    <row r="13" spans="1:22" ht="15" customHeight="1">
      <c r="A13" s="25">
        <v>5</v>
      </c>
      <c r="B13" s="46" t="s">
        <v>51</v>
      </c>
      <c r="C13" s="68"/>
      <c r="D13" s="69">
        <v>235596</v>
      </c>
      <c r="E13" s="69">
        <v>0</v>
      </c>
      <c r="F13" s="69">
        <v>0</v>
      </c>
      <c r="G13" s="69">
        <v>143224</v>
      </c>
      <c r="H13" s="69">
        <v>52014</v>
      </c>
      <c r="I13" s="69">
        <v>87130</v>
      </c>
      <c r="J13" s="70">
        <f t="shared" si="0"/>
        <v>35116</v>
      </c>
      <c r="K13" s="69">
        <v>348743</v>
      </c>
      <c r="L13" s="71">
        <v>290622</v>
      </c>
      <c r="M13" s="72">
        <f t="shared" si="1"/>
        <v>285583</v>
      </c>
      <c r="N13" s="69">
        <v>0</v>
      </c>
      <c r="O13" s="73">
        <v>0</v>
      </c>
      <c r="P13" s="69">
        <v>0</v>
      </c>
      <c r="Q13" s="69">
        <v>0</v>
      </c>
      <c r="R13" s="69">
        <v>103806</v>
      </c>
      <c r="S13" s="69">
        <v>181777</v>
      </c>
      <c r="T13" s="69">
        <v>0</v>
      </c>
      <c r="U13" s="74">
        <v>0</v>
      </c>
      <c r="V13" s="75">
        <f t="shared" si="2"/>
        <v>285583</v>
      </c>
    </row>
    <row r="14" spans="1:22" ht="15" customHeight="1">
      <c r="A14" s="25">
        <v>6</v>
      </c>
      <c r="B14" s="46" t="s">
        <v>52</v>
      </c>
      <c r="C14" s="68"/>
      <c r="D14" s="69">
        <v>270776</v>
      </c>
      <c r="E14" s="69">
        <v>0</v>
      </c>
      <c r="F14" s="69">
        <v>0</v>
      </c>
      <c r="G14" s="69">
        <v>0</v>
      </c>
      <c r="H14" s="69">
        <v>5030</v>
      </c>
      <c r="I14" s="69">
        <v>4701</v>
      </c>
      <c r="J14" s="70">
        <f t="shared" si="0"/>
        <v>-329</v>
      </c>
      <c r="K14" s="69">
        <v>270378</v>
      </c>
      <c r="L14" s="71">
        <v>208685</v>
      </c>
      <c r="M14" s="72">
        <f t="shared" si="1"/>
        <v>209412</v>
      </c>
      <c r="N14" s="69">
        <v>204523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4889</v>
      </c>
      <c r="U14" s="74">
        <v>0</v>
      </c>
      <c r="V14" s="75">
        <f t="shared" si="2"/>
        <v>209412</v>
      </c>
    </row>
    <row r="15" spans="1:22" ht="15" customHeight="1">
      <c r="A15" s="25">
        <v>7</v>
      </c>
      <c r="B15" s="46" t="s">
        <v>53</v>
      </c>
      <c r="C15" s="68"/>
      <c r="D15" s="69">
        <v>89224</v>
      </c>
      <c r="E15" s="69">
        <v>0</v>
      </c>
      <c r="F15" s="69">
        <v>0</v>
      </c>
      <c r="G15" s="69">
        <v>78004.12</v>
      </c>
      <c r="H15" s="69">
        <v>14766.42</v>
      </c>
      <c r="I15" s="69">
        <v>21781.11</v>
      </c>
      <c r="J15" s="70">
        <f t="shared" si="0"/>
        <v>7014.6900000000005</v>
      </c>
      <c r="K15" s="69">
        <v>118998.46</v>
      </c>
      <c r="L15" s="71">
        <v>0</v>
      </c>
      <c r="M15" s="72">
        <f t="shared" si="1"/>
        <v>41214.96999999999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41215</v>
      </c>
      <c r="U15" s="74">
        <v>0</v>
      </c>
      <c r="V15" s="75">
        <f t="shared" si="2"/>
        <v>41215</v>
      </c>
    </row>
    <row r="16" spans="1:22" ht="15" customHeight="1">
      <c r="A16" s="25">
        <v>8</v>
      </c>
      <c r="B16" s="46" t="s">
        <v>54</v>
      </c>
      <c r="C16" s="68"/>
      <c r="D16" s="69">
        <v>43903</v>
      </c>
      <c r="E16" s="69">
        <v>52819.13</v>
      </c>
      <c r="F16" s="69">
        <v>0</v>
      </c>
      <c r="G16" s="69">
        <v>0</v>
      </c>
      <c r="H16" s="69">
        <v>20457.47</v>
      </c>
      <c r="I16" s="69">
        <v>24939.8</v>
      </c>
      <c r="J16" s="70">
        <f t="shared" si="0"/>
        <v>4482.329999999998</v>
      </c>
      <c r="K16" s="69">
        <v>47640.8</v>
      </c>
      <c r="L16" s="71">
        <v>84423</v>
      </c>
      <c r="M16" s="72">
        <f t="shared" si="1"/>
        <v>129022</v>
      </c>
      <c r="N16" s="69">
        <v>0</v>
      </c>
      <c r="O16" s="73">
        <v>0</v>
      </c>
      <c r="P16" s="69">
        <v>0</v>
      </c>
      <c r="Q16" s="69">
        <v>0</v>
      </c>
      <c r="R16" s="69">
        <v>77370</v>
      </c>
      <c r="S16" s="69">
        <v>8902</v>
      </c>
      <c r="T16" s="69">
        <v>42750</v>
      </c>
      <c r="U16" s="74">
        <v>0</v>
      </c>
      <c r="V16" s="75">
        <f t="shared" si="2"/>
        <v>129022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3187</v>
      </c>
      <c r="G17" s="69">
        <v>0</v>
      </c>
      <c r="H17" s="69">
        <v>7525</v>
      </c>
      <c r="I17" s="69">
        <v>8112</v>
      </c>
      <c r="J17" s="70">
        <f t="shared" si="0"/>
        <v>587</v>
      </c>
      <c r="K17" s="69">
        <v>8658</v>
      </c>
      <c r="L17" s="71">
        <v>8208</v>
      </c>
      <c r="M17" s="72">
        <f t="shared" si="1"/>
        <v>2150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2150</v>
      </c>
      <c r="V17" s="75">
        <f t="shared" si="2"/>
        <v>2150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103326.96</v>
      </c>
      <c r="G19" s="69">
        <v>1596.31</v>
      </c>
      <c r="H19" s="69">
        <v>24235.39</v>
      </c>
      <c r="I19" s="69">
        <v>24696.23</v>
      </c>
      <c r="J19" s="70">
        <f t="shared" si="0"/>
        <v>460.84000000000015</v>
      </c>
      <c r="K19" s="69">
        <v>61267.35</v>
      </c>
      <c r="L19" s="71">
        <v>67816.96</v>
      </c>
      <c r="M19" s="72">
        <f t="shared" si="1"/>
        <v>111012.04000000001</v>
      </c>
      <c r="N19" s="69">
        <v>0</v>
      </c>
      <c r="O19" s="73">
        <v>0</v>
      </c>
      <c r="P19" s="69">
        <v>0</v>
      </c>
      <c r="Q19" s="69">
        <v>0</v>
      </c>
      <c r="R19" s="69">
        <v>19040.89</v>
      </c>
      <c r="S19" s="69">
        <v>50922.35</v>
      </c>
      <c r="T19" s="69">
        <v>41048.79</v>
      </c>
      <c r="U19" s="74">
        <v>0</v>
      </c>
      <c r="V19" s="75">
        <f t="shared" si="2"/>
        <v>111012.03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3170668</v>
      </c>
      <c r="E20" s="78">
        <f t="shared" si="3"/>
        <v>191580.13</v>
      </c>
      <c r="F20" s="78">
        <f t="shared" si="3"/>
        <v>116999.96</v>
      </c>
      <c r="G20" s="78">
        <f t="shared" si="3"/>
        <v>821100.43</v>
      </c>
      <c r="H20" s="78">
        <f t="shared" si="3"/>
        <v>252087.28000000003</v>
      </c>
      <c r="I20" s="78">
        <f t="shared" si="3"/>
        <v>292441.13999999996</v>
      </c>
      <c r="J20" s="78">
        <f t="shared" si="3"/>
        <v>40353.86</v>
      </c>
      <c r="K20" s="78">
        <f t="shared" si="3"/>
        <v>4073965.61</v>
      </c>
      <c r="L20" s="78">
        <f t="shared" si="3"/>
        <v>1249604.04</v>
      </c>
      <c r="M20" s="79">
        <f t="shared" si="1"/>
        <v>1435633.0899999999</v>
      </c>
      <c r="N20" s="78">
        <f aca="true" t="shared" si="4" ref="N20:V20">SUM(N9:N19)</f>
        <v>291925</v>
      </c>
      <c r="O20" s="78">
        <f t="shared" si="4"/>
        <v>59907</v>
      </c>
      <c r="P20" s="78">
        <f t="shared" si="4"/>
        <v>33737</v>
      </c>
      <c r="Q20" s="78">
        <f t="shared" si="4"/>
        <v>0</v>
      </c>
      <c r="R20" s="78">
        <f t="shared" si="4"/>
        <v>224147.89</v>
      </c>
      <c r="S20" s="78">
        <f t="shared" si="4"/>
        <v>241601.35</v>
      </c>
      <c r="T20" s="78">
        <f t="shared" si="4"/>
        <v>562961.96</v>
      </c>
      <c r="U20" s="78">
        <f t="shared" si="4"/>
        <v>21353</v>
      </c>
      <c r="V20" s="80">
        <f t="shared" si="4"/>
        <v>1435633.2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193997</v>
      </c>
      <c r="F21" s="69">
        <v>1880</v>
      </c>
      <c r="G21" s="69">
        <v>0</v>
      </c>
      <c r="H21" s="69">
        <v>9650</v>
      </c>
      <c r="I21" s="69">
        <v>5903</v>
      </c>
      <c r="J21" s="70">
        <f>+I21-H21</f>
        <v>-3747</v>
      </c>
      <c r="K21" s="69">
        <v>229634</v>
      </c>
      <c r="L21" s="71">
        <v>287388</v>
      </c>
      <c r="M21" s="72">
        <f t="shared" si="1"/>
        <v>257378</v>
      </c>
      <c r="N21" s="69">
        <v>103244</v>
      </c>
      <c r="O21" s="73">
        <v>0</v>
      </c>
      <c r="P21" s="69">
        <v>104622</v>
      </c>
      <c r="Q21" s="69">
        <v>0</v>
      </c>
      <c r="R21" s="69">
        <v>37303</v>
      </c>
      <c r="S21" s="69">
        <v>5531</v>
      </c>
      <c r="T21" s="69">
        <v>6678</v>
      </c>
      <c r="U21" s="74">
        <v>0</v>
      </c>
      <c r="V21" s="75">
        <f>SUM(N21:U21)</f>
        <v>257378</v>
      </c>
    </row>
    <row r="22" spans="1:22" ht="15" customHeight="1">
      <c r="A22" s="25">
        <v>13</v>
      </c>
      <c r="B22" s="46" t="s">
        <v>60</v>
      </c>
      <c r="C22" s="68"/>
      <c r="D22" s="69">
        <v>49819</v>
      </c>
      <c r="E22" s="69">
        <v>10668</v>
      </c>
      <c r="F22" s="69">
        <v>12355</v>
      </c>
      <c r="G22" s="69">
        <v>54377</v>
      </c>
      <c r="H22" s="69">
        <v>69893</v>
      </c>
      <c r="I22" s="69">
        <v>92265</v>
      </c>
      <c r="J22" s="70">
        <f>+I22-H22</f>
        <v>22372</v>
      </c>
      <c r="K22" s="69">
        <v>167442</v>
      </c>
      <c r="L22" s="71">
        <v>1118505</v>
      </c>
      <c r="M22" s="72">
        <f t="shared" si="1"/>
        <v>1055910</v>
      </c>
      <c r="N22" s="69">
        <v>714363</v>
      </c>
      <c r="O22" s="73">
        <v>0</v>
      </c>
      <c r="P22" s="69">
        <v>189895</v>
      </c>
      <c r="Q22" s="69">
        <v>0</v>
      </c>
      <c r="R22" s="69">
        <v>29702</v>
      </c>
      <c r="S22" s="69">
        <v>121599</v>
      </c>
      <c r="T22" s="69">
        <v>0</v>
      </c>
      <c r="U22" s="74">
        <v>351</v>
      </c>
      <c r="V22" s="75">
        <f>SUM(N22:U22)</f>
        <v>1055910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37990</v>
      </c>
      <c r="G23" s="69">
        <v>92875</v>
      </c>
      <c r="H23" s="69">
        <v>32427</v>
      </c>
      <c r="I23" s="69">
        <v>32986</v>
      </c>
      <c r="J23" s="70">
        <f>+I23-H23</f>
        <v>559</v>
      </c>
      <c r="K23" s="69">
        <v>387488</v>
      </c>
      <c r="L23" s="71">
        <v>259601</v>
      </c>
      <c r="M23" s="72">
        <f t="shared" si="1"/>
        <v>2419</v>
      </c>
      <c r="N23" s="69">
        <v>0</v>
      </c>
      <c r="O23" s="73">
        <v>0</v>
      </c>
      <c r="P23" s="69">
        <v>0</v>
      </c>
      <c r="Q23" s="69">
        <v>0</v>
      </c>
      <c r="R23" s="69">
        <v>2419</v>
      </c>
      <c r="S23" s="69">
        <v>0</v>
      </c>
      <c r="T23" s="69">
        <v>0</v>
      </c>
      <c r="U23" s="74">
        <v>0</v>
      </c>
      <c r="V23" s="75">
        <f>SUM(N23:U23)</f>
        <v>2419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49819</v>
      </c>
      <c r="E24" s="78">
        <f t="shared" si="5"/>
        <v>204665</v>
      </c>
      <c r="F24" s="78">
        <f t="shared" si="5"/>
        <v>52225</v>
      </c>
      <c r="G24" s="78">
        <f t="shared" si="5"/>
        <v>147252</v>
      </c>
      <c r="H24" s="78">
        <f t="shared" si="5"/>
        <v>111970</v>
      </c>
      <c r="I24" s="78">
        <f t="shared" si="5"/>
        <v>131154</v>
      </c>
      <c r="J24" s="78">
        <f t="shared" si="5"/>
        <v>19184</v>
      </c>
      <c r="K24" s="78">
        <f t="shared" si="5"/>
        <v>784564</v>
      </c>
      <c r="L24" s="81">
        <f t="shared" si="5"/>
        <v>1665494</v>
      </c>
      <c r="M24" s="79">
        <f t="shared" si="1"/>
        <v>1315707</v>
      </c>
      <c r="N24" s="78">
        <f aca="true" t="shared" si="6" ref="N24:V24">SUM(N21:N23)</f>
        <v>817607</v>
      </c>
      <c r="O24" s="78">
        <f t="shared" si="6"/>
        <v>0</v>
      </c>
      <c r="P24" s="78">
        <f t="shared" si="6"/>
        <v>294517</v>
      </c>
      <c r="Q24" s="78">
        <f t="shared" si="6"/>
        <v>0</v>
      </c>
      <c r="R24" s="78">
        <f t="shared" si="6"/>
        <v>69424</v>
      </c>
      <c r="S24" s="78">
        <f t="shared" si="6"/>
        <v>127130</v>
      </c>
      <c r="T24" s="78">
        <f t="shared" si="6"/>
        <v>6678</v>
      </c>
      <c r="U24" s="78">
        <f t="shared" si="6"/>
        <v>351</v>
      </c>
      <c r="V24" s="80">
        <f t="shared" si="6"/>
        <v>1315707</v>
      </c>
    </row>
    <row r="25" spans="1:22" ht="15" customHeight="1">
      <c r="A25" s="25">
        <v>15</v>
      </c>
      <c r="B25" s="46" t="s">
        <v>63</v>
      </c>
      <c r="C25" s="68"/>
      <c r="D25" s="69">
        <v>463748</v>
      </c>
      <c r="E25" s="69">
        <v>8180.55</v>
      </c>
      <c r="F25" s="69">
        <v>11450.29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8180.55</v>
      </c>
      <c r="L25" s="71">
        <v>0</v>
      </c>
      <c r="M25" s="72">
        <f t="shared" si="1"/>
        <v>475198.29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475198.29</v>
      </c>
      <c r="U25" s="74">
        <v>0</v>
      </c>
      <c r="V25" s="75">
        <f>SUM(N25:U25)</f>
        <v>475198.29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11924</v>
      </c>
      <c r="F26" s="69">
        <v>0</v>
      </c>
      <c r="G26" s="69">
        <v>14809</v>
      </c>
      <c r="H26" s="69">
        <v>3394</v>
      </c>
      <c r="I26" s="69">
        <v>1310</v>
      </c>
      <c r="J26" s="70">
        <f>+I26-H26</f>
        <v>-2084</v>
      </c>
      <c r="K26" s="69">
        <v>28817</v>
      </c>
      <c r="L26" s="71">
        <v>28817</v>
      </c>
      <c r="M26" s="72">
        <f t="shared" si="1"/>
        <v>28817</v>
      </c>
      <c r="N26" s="69">
        <v>28817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28817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463748</v>
      </c>
      <c r="E27" s="82">
        <f t="shared" si="7"/>
        <v>20104.55</v>
      </c>
      <c r="F27" s="82">
        <f t="shared" si="7"/>
        <v>11450.29</v>
      </c>
      <c r="G27" s="82">
        <f t="shared" si="7"/>
        <v>14809</v>
      </c>
      <c r="H27" s="82">
        <f t="shared" si="7"/>
        <v>3394</v>
      </c>
      <c r="I27" s="82">
        <f t="shared" si="7"/>
        <v>1310</v>
      </c>
      <c r="J27" s="82">
        <f t="shared" si="7"/>
        <v>-2084</v>
      </c>
      <c r="K27" s="82">
        <f>L27+M27-(D27+E27+F27+G27)</f>
        <v>30901</v>
      </c>
      <c r="L27" s="82">
        <f>SUM(K25:K26)</f>
        <v>36997.55</v>
      </c>
      <c r="M27" s="82">
        <f aca="true" t="shared" si="8" ref="M27:V27">SUM(M25:M26)</f>
        <v>504015.29</v>
      </c>
      <c r="N27" s="82">
        <f t="shared" si="8"/>
        <v>28817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475198.29</v>
      </c>
      <c r="U27" s="82">
        <f t="shared" si="8"/>
        <v>0</v>
      </c>
      <c r="V27" s="83">
        <f t="shared" si="8"/>
        <v>504015.29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3684235</v>
      </c>
      <c r="E28" s="86">
        <f t="shared" si="9"/>
        <v>416349.68</v>
      </c>
      <c r="F28" s="86">
        <f t="shared" si="9"/>
        <v>180675.25000000003</v>
      </c>
      <c r="G28" s="86">
        <f t="shared" si="9"/>
        <v>983161.43</v>
      </c>
      <c r="H28" s="86">
        <f t="shared" si="9"/>
        <v>367451.28</v>
      </c>
      <c r="I28" s="86">
        <f t="shared" si="9"/>
        <v>424905.13999999996</v>
      </c>
      <c r="J28" s="86">
        <f t="shared" si="9"/>
        <v>57453.86</v>
      </c>
      <c r="K28" s="86">
        <f t="shared" si="9"/>
        <v>4889430.609999999</v>
      </c>
      <c r="L28" s="86">
        <f t="shared" si="9"/>
        <v>2952095.59</v>
      </c>
      <c r="M28" s="86">
        <f t="shared" si="9"/>
        <v>3255355.38</v>
      </c>
      <c r="N28" s="86">
        <f t="shared" si="9"/>
        <v>1138349</v>
      </c>
      <c r="O28" s="86">
        <f t="shared" si="9"/>
        <v>59907</v>
      </c>
      <c r="P28" s="86">
        <f t="shared" si="9"/>
        <v>328254</v>
      </c>
      <c r="Q28" s="86">
        <f t="shared" si="9"/>
        <v>0</v>
      </c>
      <c r="R28" s="86">
        <f t="shared" si="9"/>
        <v>293571.89</v>
      </c>
      <c r="S28" s="86">
        <f t="shared" si="9"/>
        <v>368731.35</v>
      </c>
      <c r="T28" s="86">
        <f t="shared" si="9"/>
        <v>1044838.25</v>
      </c>
      <c r="U28" s="86">
        <f t="shared" si="9"/>
        <v>21704</v>
      </c>
      <c r="V28" s="87">
        <f t="shared" si="9"/>
        <v>3255355.49</v>
      </c>
    </row>
  </sheetData>
  <sheetProtection selectLockedCells="1" selectUnlockedCells="1"/>
  <mergeCells count="50"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D4:D6"/>
    <mergeCell ref="E4:E6"/>
    <mergeCell ref="F4:F6"/>
    <mergeCell ref="G4:G6"/>
    <mergeCell ref="H4:H6"/>
    <mergeCell ref="I4:I6"/>
    <mergeCell ref="B1:M1"/>
    <mergeCell ref="N1:V1"/>
    <mergeCell ref="B2:M2"/>
    <mergeCell ref="N2:V2"/>
    <mergeCell ref="D3:M3"/>
    <mergeCell ref="N3:V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8515625" style="0" customWidth="1"/>
    <col min="2" max="2" width="29.140625" style="0" customWidth="1"/>
    <col min="3" max="3" width="9.7109375" style="0" customWidth="1"/>
    <col min="4" max="4" width="11.28125" style="0" customWidth="1"/>
    <col min="5" max="5" width="9.7109375" style="0" customWidth="1"/>
    <col min="6" max="6" width="11.00390625" style="0" customWidth="1"/>
    <col min="7" max="7" width="9.7109375" style="0" customWidth="1"/>
    <col min="8" max="8" width="10.8515625" style="0" customWidth="1"/>
    <col min="9" max="9" width="9.7109375" style="0" customWidth="1"/>
    <col min="10" max="10" width="11.8515625" style="0" customWidth="1"/>
    <col min="11" max="11" width="12.421875" style="0" customWidth="1"/>
    <col min="12" max="12" width="10.8515625" style="0" customWidth="1"/>
    <col min="13" max="13" width="11.00390625" style="0" customWidth="1"/>
    <col min="14" max="14" width="9.7109375" style="0" customWidth="1"/>
    <col min="15" max="15" width="10.8515625" style="0" customWidth="1"/>
    <col min="16" max="16" width="9.7109375" style="0" customWidth="1"/>
    <col min="17" max="17" width="10.7109375" style="0" customWidth="1"/>
    <col min="18" max="18" width="10.8515625" style="0" customWidth="1"/>
    <col min="19" max="19" width="9.7109375" style="0" customWidth="1"/>
    <col min="20" max="20" width="11.140625" style="0" customWidth="1"/>
    <col min="21" max="21" width="13.7109375" style="0" customWidth="1"/>
  </cols>
  <sheetData>
    <row r="1" spans="1:21" ht="21" customHeight="1">
      <c r="A1" s="2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51" t="s">
        <v>80</v>
      </c>
      <c r="N1" s="51"/>
      <c r="O1" s="51"/>
      <c r="P1" s="51"/>
      <c r="Q1" s="51"/>
      <c r="R1" s="51"/>
      <c r="S1" s="51"/>
      <c r="T1" s="51"/>
      <c r="U1" s="51"/>
    </row>
    <row r="2" spans="1:21" ht="21" customHeight="1">
      <c r="A2" s="23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 t="s">
        <v>81</v>
      </c>
      <c r="N2" s="33"/>
      <c r="O2" s="33"/>
      <c r="P2" s="33"/>
      <c r="Q2" s="33"/>
      <c r="R2" s="33"/>
      <c r="S2" s="33"/>
      <c r="T2" s="33"/>
      <c r="U2" s="33"/>
    </row>
    <row r="3" spans="1:21" ht="16.5" customHeight="1">
      <c r="A3" s="9"/>
      <c r="B3" s="9"/>
      <c r="C3" s="34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5" t="s">
        <v>3</v>
      </c>
      <c r="N3" s="35"/>
      <c r="O3" s="35"/>
      <c r="P3" s="35"/>
      <c r="Q3" s="35"/>
      <c r="R3" s="35"/>
      <c r="S3" s="35"/>
      <c r="T3" s="35"/>
      <c r="U3" s="35"/>
    </row>
    <row r="4" spans="1:21" ht="12.75" customHeight="1">
      <c r="A4" s="36" t="s">
        <v>4</v>
      </c>
      <c r="B4" s="37"/>
      <c r="C4" s="39" t="s">
        <v>5</v>
      </c>
      <c r="D4" s="40" t="s">
        <v>6</v>
      </c>
      <c r="E4" s="39" t="s">
        <v>7</v>
      </c>
      <c r="F4" s="40" t="s">
        <v>8</v>
      </c>
      <c r="G4" s="39" t="s">
        <v>9</v>
      </c>
      <c r="H4" s="40" t="s">
        <v>10</v>
      </c>
      <c r="I4" s="39" t="s">
        <v>11</v>
      </c>
      <c r="J4" s="40" t="s">
        <v>12</v>
      </c>
      <c r="K4" s="39" t="s">
        <v>13</v>
      </c>
      <c r="L4" s="40" t="s">
        <v>14</v>
      </c>
      <c r="M4" s="39" t="s">
        <v>15</v>
      </c>
      <c r="N4" s="40" t="s">
        <v>16</v>
      </c>
      <c r="O4" s="39" t="s">
        <v>17</v>
      </c>
      <c r="P4" s="40" t="s">
        <v>18</v>
      </c>
      <c r="Q4" s="39" t="s">
        <v>19</v>
      </c>
      <c r="R4" s="40" t="s">
        <v>20</v>
      </c>
      <c r="S4" s="39" t="s">
        <v>21</v>
      </c>
      <c r="T4" s="40" t="s">
        <v>22</v>
      </c>
      <c r="U4" s="39" t="s">
        <v>23</v>
      </c>
    </row>
    <row r="5" spans="1:21" ht="15.75" customHeight="1">
      <c r="A5" s="41" t="s">
        <v>79</v>
      </c>
      <c r="B5" s="42"/>
      <c r="C5" s="39"/>
      <c r="D5" s="40"/>
      <c r="E5" s="39"/>
      <c r="F5" s="40"/>
      <c r="G5" s="39"/>
      <c r="H5" s="40"/>
      <c r="I5" s="39"/>
      <c r="J5" s="40"/>
      <c r="K5" s="39"/>
      <c r="L5" s="40"/>
      <c r="M5" s="39"/>
      <c r="N5" s="40"/>
      <c r="O5" s="39"/>
      <c r="P5" s="40"/>
      <c r="Q5" s="39"/>
      <c r="R5" s="40"/>
      <c r="S5" s="39"/>
      <c r="T5" s="40"/>
      <c r="U5" s="39"/>
    </row>
    <row r="6" spans="1:21" ht="136.5" customHeight="1">
      <c r="A6" s="47"/>
      <c r="B6" s="48"/>
      <c r="C6" s="39"/>
      <c r="D6" s="40"/>
      <c r="E6" s="39"/>
      <c r="F6" s="40"/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39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45" t="s">
        <v>67</v>
      </c>
      <c r="B8" s="45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117231</v>
      </c>
      <c r="E9" s="1">
        <v>0</v>
      </c>
      <c r="F9" s="1">
        <v>3883</v>
      </c>
      <c r="G9" s="2">
        <v>13765</v>
      </c>
      <c r="H9" s="1">
        <v>12181</v>
      </c>
      <c r="I9" s="4">
        <f aca="true" t="shared" si="0" ref="I9:I17">+H9-G9</f>
        <v>-1584</v>
      </c>
      <c r="J9" s="8"/>
      <c r="K9" s="2">
        <v>663865</v>
      </c>
      <c r="L9" s="4">
        <f aca="true" t="shared" si="1" ref="L9:L17">+C9+D9+E9+F9-I9-J9+K9</f>
        <v>786563</v>
      </c>
      <c r="M9" s="2">
        <v>0</v>
      </c>
      <c r="N9" s="8"/>
      <c r="O9" s="2">
        <v>176736</v>
      </c>
      <c r="P9" s="2">
        <v>0</v>
      </c>
      <c r="Q9" s="2">
        <v>256025</v>
      </c>
      <c r="R9" s="2">
        <v>65660</v>
      </c>
      <c r="S9" s="2">
        <v>0</v>
      </c>
      <c r="T9" s="2">
        <v>288142</v>
      </c>
      <c r="U9" s="4">
        <f aca="true" t="shared" si="2" ref="U9:U17">SUM(M9:T9)</f>
        <v>786563</v>
      </c>
    </row>
    <row r="10" spans="1:21" ht="15" customHeight="1">
      <c r="A10" s="3">
        <v>18</v>
      </c>
      <c r="B10" s="3" t="s">
        <v>69</v>
      </c>
      <c r="C10" s="7"/>
      <c r="D10" s="1">
        <v>168974</v>
      </c>
      <c r="E10" s="1">
        <v>10003.42</v>
      </c>
      <c r="F10" s="1">
        <v>16317</v>
      </c>
      <c r="G10" s="2">
        <v>14905.29</v>
      </c>
      <c r="H10" s="1">
        <v>20129.66</v>
      </c>
      <c r="I10" s="4">
        <f t="shared" si="0"/>
        <v>5224.369999999999</v>
      </c>
      <c r="J10" s="8"/>
      <c r="K10" s="2">
        <v>378375</v>
      </c>
      <c r="L10" s="4">
        <f t="shared" si="1"/>
        <v>568445.05</v>
      </c>
      <c r="M10" s="2">
        <v>6</v>
      </c>
      <c r="N10" s="8"/>
      <c r="O10" s="2">
        <v>156012</v>
      </c>
      <c r="P10" s="2">
        <v>0</v>
      </c>
      <c r="Q10" s="2">
        <v>161435</v>
      </c>
      <c r="R10" s="2">
        <v>26760</v>
      </c>
      <c r="S10" s="2">
        <v>10211.05</v>
      </c>
      <c r="T10" s="2">
        <v>214021</v>
      </c>
      <c r="U10" s="4">
        <f t="shared" si="2"/>
        <v>568445.05</v>
      </c>
    </row>
    <row r="11" spans="1:21" ht="15" customHeight="1">
      <c r="A11" s="3">
        <v>19</v>
      </c>
      <c r="B11" s="3" t="s">
        <v>70</v>
      </c>
      <c r="C11" s="7"/>
      <c r="D11" s="1">
        <v>27713.78</v>
      </c>
      <c r="E11" s="1">
        <v>0</v>
      </c>
      <c r="F11" s="1">
        <v>0</v>
      </c>
      <c r="G11" s="2">
        <v>10349.75</v>
      </c>
      <c r="H11" s="1">
        <v>8043.58</v>
      </c>
      <c r="I11" s="4">
        <f t="shared" si="0"/>
        <v>-2306.17</v>
      </c>
      <c r="J11" s="8"/>
      <c r="K11" s="2">
        <v>100749</v>
      </c>
      <c r="L11" s="4">
        <f t="shared" si="1"/>
        <v>130768.95</v>
      </c>
      <c r="M11" s="2">
        <v>0</v>
      </c>
      <c r="N11" s="8"/>
      <c r="O11" s="2">
        <v>23876</v>
      </c>
      <c r="P11" s="2">
        <v>0</v>
      </c>
      <c r="Q11" s="2">
        <v>4980</v>
      </c>
      <c r="R11" s="2">
        <v>8457</v>
      </c>
      <c r="S11" s="2">
        <v>0</v>
      </c>
      <c r="T11" s="2">
        <v>93455.95</v>
      </c>
      <c r="U11" s="4">
        <f t="shared" si="2"/>
        <v>130768.95</v>
      </c>
    </row>
    <row r="12" spans="1:21" ht="15" customHeight="1">
      <c r="A12" s="3">
        <v>20</v>
      </c>
      <c r="B12" s="3" t="s">
        <v>71</v>
      </c>
      <c r="C12" s="7"/>
      <c r="D12" s="1">
        <v>82005</v>
      </c>
      <c r="E12" s="1">
        <v>0</v>
      </c>
      <c r="F12" s="1">
        <v>139242</v>
      </c>
      <c r="G12" s="2">
        <v>11350</v>
      </c>
      <c r="H12" s="1">
        <v>29043</v>
      </c>
      <c r="I12" s="4">
        <f t="shared" si="0"/>
        <v>17693</v>
      </c>
      <c r="J12" s="8"/>
      <c r="K12" s="2">
        <v>293256</v>
      </c>
      <c r="L12" s="4">
        <f t="shared" si="1"/>
        <v>496810</v>
      </c>
      <c r="M12" s="2">
        <v>143903</v>
      </c>
      <c r="N12" s="8"/>
      <c r="O12" s="2">
        <v>51558</v>
      </c>
      <c r="P12" s="2">
        <v>0</v>
      </c>
      <c r="Q12" s="2">
        <v>292646</v>
      </c>
      <c r="R12" s="2">
        <v>7996</v>
      </c>
      <c r="S12" s="2">
        <v>0</v>
      </c>
      <c r="T12" s="2">
        <v>707</v>
      </c>
      <c r="U12" s="4">
        <f t="shared" si="2"/>
        <v>496810</v>
      </c>
    </row>
    <row r="13" spans="1:21" ht="15" customHeight="1">
      <c r="A13" s="3">
        <v>21</v>
      </c>
      <c r="B13" s="3" t="s">
        <v>72</v>
      </c>
      <c r="C13" s="7"/>
      <c r="D13" s="1">
        <v>15063</v>
      </c>
      <c r="E13" s="1">
        <v>0</v>
      </c>
      <c r="F13" s="1">
        <v>0</v>
      </c>
      <c r="G13" s="2">
        <v>2692</v>
      </c>
      <c r="H13" s="1">
        <v>4903</v>
      </c>
      <c r="I13" s="4">
        <f t="shared" si="0"/>
        <v>2211</v>
      </c>
      <c r="J13" s="8"/>
      <c r="K13" s="2">
        <v>15215</v>
      </c>
      <c r="L13" s="4">
        <f t="shared" si="1"/>
        <v>28067</v>
      </c>
      <c r="M13" s="2">
        <v>0</v>
      </c>
      <c r="N13" s="8"/>
      <c r="O13" s="2">
        <v>0</v>
      </c>
      <c r="P13" s="2">
        <v>0</v>
      </c>
      <c r="Q13" s="2">
        <v>28067</v>
      </c>
      <c r="R13" s="2">
        <v>0</v>
      </c>
      <c r="S13" s="2">
        <v>0</v>
      </c>
      <c r="T13" s="2">
        <v>0</v>
      </c>
      <c r="U13" s="4">
        <f t="shared" si="2"/>
        <v>28067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3554</v>
      </c>
      <c r="H14" s="1">
        <v>4522</v>
      </c>
      <c r="I14" s="4">
        <f t="shared" si="0"/>
        <v>968</v>
      </c>
      <c r="J14" s="8"/>
      <c r="K14" s="2">
        <v>45011</v>
      </c>
      <c r="L14" s="4">
        <f t="shared" si="1"/>
        <v>44043</v>
      </c>
      <c r="M14" s="2">
        <v>0</v>
      </c>
      <c r="N14" s="8"/>
      <c r="O14" s="2">
        <v>36062</v>
      </c>
      <c r="P14" s="2">
        <v>0</v>
      </c>
      <c r="Q14" s="2">
        <v>5545</v>
      </c>
      <c r="R14" s="2">
        <v>2436</v>
      </c>
      <c r="S14" s="2">
        <v>0</v>
      </c>
      <c r="T14" s="2">
        <v>0</v>
      </c>
      <c r="U14" s="4">
        <f t="shared" si="2"/>
        <v>44043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8401</v>
      </c>
      <c r="H16" s="1">
        <v>11980</v>
      </c>
      <c r="I16" s="4">
        <f t="shared" si="0"/>
        <v>3579</v>
      </c>
      <c r="J16" s="8"/>
      <c r="K16" s="2">
        <v>64489</v>
      </c>
      <c r="L16" s="4">
        <f t="shared" si="1"/>
        <v>60910</v>
      </c>
      <c r="M16" s="2">
        <v>0</v>
      </c>
      <c r="N16" s="8"/>
      <c r="O16" s="2">
        <v>35722</v>
      </c>
      <c r="P16" s="2">
        <v>0</v>
      </c>
      <c r="Q16" s="2">
        <v>4370</v>
      </c>
      <c r="R16" s="2">
        <v>20818</v>
      </c>
      <c r="S16" s="2">
        <v>0</v>
      </c>
      <c r="T16" s="2">
        <v>0</v>
      </c>
      <c r="U16" s="4">
        <f t="shared" si="2"/>
        <v>60910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10252</v>
      </c>
      <c r="G17" s="1">
        <v>30443</v>
      </c>
      <c r="H17" s="1">
        <v>32859</v>
      </c>
      <c r="I17" s="4">
        <f t="shared" si="0"/>
        <v>2416</v>
      </c>
      <c r="J17" s="8"/>
      <c r="K17" s="2">
        <v>360553.35</v>
      </c>
      <c r="L17" s="4">
        <f t="shared" si="1"/>
        <v>368389.35</v>
      </c>
      <c r="M17" s="2">
        <v>0</v>
      </c>
      <c r="N17" s="8"/>
      <c r="O17" s="2">
        <v>0</v>
      </c>
      <c r="P17" s="2">
        <v>0</v>
      </c>
      <c r="Q17" s="2">
        <v>192898</v>
      </c>
      <c r="R17" s="2">
        <v>175491.35</v>
      </c>
      <c r="S17" s="2">
        <v>0</v>
      </c>
      <c r="T17" s="2">
        <v>0</v>
      </c>
      <c r="U17" s="4">
        <f t="shared" si="2"/>
        <v>368389.35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410986.78</v>
      </c>
      <c r="E18" s="5">
        <f t="shared" si="3"/>
        <v>10003.42</v>
      </c>
      <c r="F18" s="5">
        <f t="shared" si="3"/>
        <v>169694</v>
      </c>
      <c r="G18" s="5">
        <f t="shared" si="3"/>
        <v>95460.04000000001</v>
      </c>
      <c r="H18" s="5">
        <f t="shared" si="3"/>
        <v>123661.23999999999</v>
      </c>
      <c r="I18" s="13">
        <f t="shared" si="3"/>
        <v>28201.199999999997</v>
      </c>
      <c r="J18" s="5">
        <f t="shared" si="3"/>
        <v>0</v>
      </c>
      <c r="K18" s="6">
        <f t="shared" si="3"/>
        <v>1921513.35</v>
      </c>
      <c r="L18" s="13">
        <f t="shared" si="3"/>
        <v>2483996.35</v>
      </c>
      <c r="M18" s="13">
        <f t="shared" si="3"/>
        <v>143909</v>
      </c>
      <c r="N18" s="13">
        <f t="shared" si="3"/>
        <v>0</v>
      </c>
      <c r="O18" s="5">
        <f t="shared" si="3"/>
        <v>479966</v>
      </c>
      <c r="P18" s="5">
        <f t="shared" si="3"/>
        <v>0</v>
      </c>
      <c r="Q18" s="5">
        <f t="shared" si="3"/>
        <v>945966</v>
      </c>
      <c r="R18" s="5">
        <f t="shared" si="3"/>
        <v>307618.35</v>
      </c>
      <c r="S18" s="5">
        <f t="shared" si="3"/>
        <v>10211.05</v>
      </c>
      <c r="T18" s="5">
        <f t="shared" si="3"/>
        <v>596325.95</v>
      </c>
      <c r="U18" s="13">
        <f t="shared" si="3"/>
        <v>2483996.35</v>
      </c>
    </row>
    <row r="22" spans="7:10" ht="15" customHeight="1">
      <c r="G22" s="50" t="s">
        <v>78</v>
      </c>
      <c r="H22" s="50"/>
      <c r="I22" s="50"/>
      <c r="J22" s="14">
        <f>+('semilavorati aggregato'!K28)-('semilavorati aggregato'!L28+'monomeri aggregato'!K18)</f>
        <v>15821.669999999925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2023-02-27T10:20:50Z</cp:lastPrinted>
  <dcterms:created xsi:type="dcterms:W3CDTF">2023-02-23T17:13:06Z</dcterms:created>
  <dcterms:modified xsi:type="dcterms:W3CDTF">2023-02-27T10:20:57Z</dcterms:modified>
  <cp:category/>
  <cp:version/>
  <cp:contentType/>
  <cp:contentStatus/>
</cp:coreProperties>
</file>