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<sst xmlns="http://schemas.openxmlformats.org/spreadsheetml/2006/main" count="258" uniqueCount="82">
  <si>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</si>
  <si>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la materia è espressa in TONNELLATE con 2 cifre decimali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</si>
  <si>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</si>
  <si>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</si>
  <si>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</si>
  <si>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</si>
  <si>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</si>
  <si>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</si>
  <si>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</si>
  <si>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</si>
  <si>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</si>
  <si>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</si>
  <si>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</si>
  <si>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</si>
  <si>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</si>
  <si>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</si>
  <si>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</si>
  <si>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</si>
  <si>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</si>
  <si>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</si>
  <si>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</si>
  <si>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</si>
  <si>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</si>
  <si>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</si>
  <si>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marzo 2022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</si>
  <si>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</si>
  <si>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</si>
  <si>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</si>
  <si>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</si>
  <si>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</si>
  <si>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</si>
  <si>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</si>
  <si>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</si>
  <si>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</si>
  <si>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</si>
  <si>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</si>
  <si>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</si>
  <si>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</si>
  <si>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</si>
  <si>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</si>
  <si>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</si>
  <si>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</si>
  <si>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</si>
  <si>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</si>
  <si>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</si>
  <si>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</si>
  <si>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</si>
  <si>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</si>
  <si>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</si>
  <si>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</si>
  <si>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</si>
  <si>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</si>
  <si>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</si>
  <si>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</si>
  <si>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</si>
  <si>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</si>
  <si>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</si>
  <si>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</si>
  <si>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</si>
  <si>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</si>
  <si>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</si>
  <si>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</si>
  <si>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</si>
  <si>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</si>
  <si>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</si>
  <si>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</si>
  <si>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</si>
  <si>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</si>
  <si>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</si>
  <si>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</si>
  <si>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</si>
  <si>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</si>
  <si>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</si>
  <si>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</si>
  <si>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</si>
  <si>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</si>
  <si>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</si>
  <si>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</si>
  <si>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</si>
  <si>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gennaio-marzo 2022</t>
  </si>
  <si>
    <t>Ministero dell'Ambiente e della Sicurezza Energetica</t>
  </si>
  <si>
    <t>DGIS DIV.2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</si>
</sst>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ill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left"/>
      <protection/>
    </xf>
    <xf numFmtId="2" fontId="0" fillId="34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 locked="0"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2" fontId="0" fillId="36" borderId="10" xfId="0" applyNumberFormat="1" applyFill="1" applyBorder="1" applyAlignment="1" applyProtection="1">
      <alignment horizontal="right"/>
      <protection locked="0"/>
    </xf>
    <xf numFmtId="0" fontId="2" fillId="37" borderId="12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8" borderId="14" xfId="0" applyFont="1" applyFill="1" applyBorder="1" applyAlignment="1" applyProtection="1">
      <alignment/>
      <protection/>
    </xf>
    <xf numFmtId="0" fontId="2" fillId="38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3" fillId="41" borderId="18" xfId="0" applyFont="1" applyFill="1" applyBorder="1" applyAlignment="1" applyProtection="1">
      <alignment horizontal="left"/>
      <protection/>
    </xf>
    <xf numFmtId="0" fontId="2" fillId="38" borderId="19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8" fillId="39" borderId="20" xfId="0" applyFont="1" applyFill="1" applyBorder="1" applyAlignment="1" applyProtection="1">
      <alignment horizontal="center"/>
      <protection/>
    </xf>
    <xf numFmtId="0" fontId="9" fillId="42" borderId="21" xfId="0" applyFont="1" applyFill="1" applyBorder="1" applyAlignment="1" applyProtection="1">
      <alignment horizontal="center"/>
      <protection/>
    </xf>
    <xf numFmtId="0" fontId="9" fillId="43" borderId="21" xfId="0" applyFont="1" applyFill="1" applyBorder="1" applyAlignment="1" applyProtection="1">
      <alignment horizontal="center"/>
      <protection/>
    </xf>
    <xf numFmtId="0" fontId="10" fillId="34" borderId="22" xfId="0" applyFont="1" applyFill="1" applyBorder="1" applyAlignment="1" applyProtection="1">
      <alignment horizontal="center" wrapText="1"/>
      <protection/>
    </xf>
    <xf numFmtId="0" fontId="10" fillId="34" borderId="23" xfId="0" applyFont="1" applyFill="1" applyBorder="1" applyAlignment="1" applyProtection="1">
      <alignment horizontal="center" wrapText="1"/>
      <protection/>
    </xf>
    <xf numFmtId="0" fontId="10" fillId="34" borderId="24" xfId="0" applyFont="1" applyFill="1" applyBorder="1" applyAlignment="1" applyProtection="1">
      <alignment horizontal="center" wrapText="1"/>
      <protection/>
    </xf>
    <xf numFmtId="0" fontId="9" fillId="34" borderId="25" xfId="0" applyFont="1" applyFill="1" applyBorder="1" applyAlignment="1" applyProtection="1">
      <alignment horizontal="center" textRotation="90" wrapText="1"/>
      <protection/>
    </xf>
    <xf numFmtId="0" fontId="9" fillId="34" borderId="26" xfId="0" applyFont="1" applyFill="1" applyBorder="1" applyAlignment="1" applyProtection="1">
      <alignment horizontal="center" textRotation="90" wrapText="1"/>
      <protection/>
    </xf>
    <xf numFmtId="0" fontId="10" fillId="34" borderId="27" xfId="0" applyFont="1" applyFill="1" applyBorder="1" applyAlignment="1" applyProtection="1">
      <alignment horizontal="center" wrapText="1"/>
      <protection/>
    </xf>
    <xf numFmtId="0" fontId="10" fillId="34" borderId="0" xfId="0" applyFont="1" applyFill="1" applyAlignment="1" applyProtection="1">
      <alignment horizontal="center" wrapText="1"/>
      <protection/>
    </xf>
    <xf numFmtId="0" fontId="10" fillId="34" borderId="28" xfId="0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 applyProtection="1">
      <alignment horizontal="center"/>
      <protection/>
    </xf>
    <xf numFmtId="0" fontId="3" fillId="44" borderId="29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/>
      <protection/>
    </xf>
    <xf numFmtId="0" fontId="10" fillId="34" borderId="27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Alignment="1" applyProtection="1">
      <alignment horizontal="center" vertical="center" wrapText="1"/>
      <protection/>
    </xf>
    <xf numFmtId="0" fontId="10" fillId="34" borderId="28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20" xfId="0" applyFont="1" applyFill="1" applyBorder="1" applyAlignment="1" applyProtection="1">
      <alignment horizontal="center"/>
      <protection/>
    </xf>
    <xf numFmtId="0" fontId="9" fillId="42" borderId="30" xfId="0" applyFont="1" applyFill="1" applyBorder="1" applyAlignment="1" applyProtection="1">
      <alignment horizontal="center"/>
      <protection/>
    </xf>
    <xf numFmtId="0" fontId="9" fillId="42" borderId="31" xfId="0" applyFont="1" applyFill="1" applyBorder="1" applyAlignment="1" applyProtection="1">
      <alignment horizontal="center"/>
      <protection/>
    </xf>
    <xf numFmtId="0" fontId="9" fillId="42" borderId="32" xfId="0" applyFont="1" applyFill="1" applyBorder="1" applyAlignment="1" applyProtection="1">
      <alignment horizontal="center"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3" borderId="31" xfId="0" applyFont="1" applyFill="1" applyBorder="1" applyAlignment="1" applyProtection="1">
      <alignment horizontal="center"/>
      <protection/>
    </xf>
    <xf numFmtId="0" fontId="9" fillId="43" borderId="32" xfId="0" applyFont="1" applyFill="1" applyBorder="1" applyAlignment="1" applyProtection="1">
      <alignment horizontal="center"/>
      <protection/>
    </xf>
    <xf numFmtId="0" fontId="9" fillId="34" borderId="33" xfId="0" applyFont="1" applyFill="1" applyBorder="1" applyAlignment="1" applyProtection="1">
      <alignment horizontal="center" textRotation="90" wrapText="1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9" fillId="34" borderId="36" xfId="0" applyFont="1" applyFill="1" applyBorder="1" applyAlignment="1" applyProtection="1">
      <alignment horizontal="center" textRotation="90" wrapText="1"/>
      <protection/>
    </xf>
    <xf numFmtId="0" fontId="9" fillId="34" borderId="37" xfId="0" applyFont="1" applyFill="1" applyBorder="1" applyAlignment="1" applyProtection="1">
      <alignment horizontal="center" textRotation="90" wrapText="1"/>
      <protection/>
    </xf>
    <xf numFmtId="0" fontId="9" fillId="34" borderId="38" xfId="0" applyFont="1" applyFill="1" applyBorder="1" applyAlignment="1" applyProtection="1">
      <alignment horizontal="center" textRotation="90" wrapText="1"/>
      <protection/>
    </xf>
    <xf numFmtId="0" fontId="11" fillId="44" borderId="29" xfId="0" applyFont="1" applyFill="1" applyBorder="1" applyAlignment="1" applyProtection="1">
      <alignment horizontal="center"/>
      <protection/>
    </xf>
    <xf numFmtId="0" fontId="11" fillId="44" borderId="39" xfId="0" applyFont="1" applyFill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 horizontal="left"/>
      <protection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4" borderId="13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34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42" xfId="0" applyNumberFormat="1" applyFont="1" applyFill="1" applyBorder="1" applyAlignment="1" applyProtection="1">
      <alignment horizontal="right"/>
      <protection locked="0"/>
    </xf>
    <xf numFmtId="4" fontId="0" fillId="34" borderId="43" xfId="0" applyNumberFormat="1" applyFont="1" applyFill="1" applyBorder="1" applyAlignment="1" applyProtection="1">
      <alignment horizontal="right"/>
      <protection/>
    </xf>
    <xf numFmtId="0" fontId="11" fillId="40" borderId="11" xfId="0" applyFont="1" applyFill="1" applyBorder="1" applyAlignment="1" applyProtection="1">
      <alignment horizontal="left"/>
      <protection/>
    </xf>
    <xf numFmtId="0" fontId="11" fillId="40" borderId="40" xfId="0" applyFont="1" applyFill="1" applyBorder="1" applyAlignment="1" applyProtection="1">
      <alignment horizontal="left"/>
      <protection/>
    </xf>
    <xf numFmtId="4" fontId="11" fillId="40" borderId="13" xfId="0" applyNumberFormat="1" applyFont="1" applyFill="1" applyBorder="1" applyAlignment="1" applyProtection="1">
      <alignment horizontal="right"/>
      <protection/>
    </xf>
    <xf numFmtId="4" fontId="11" fillId="40" borderId="13" xfId="0" applyNumberFormat="1" applyFont="1" applyFill="1" applyBorder="1" applyAlignment="1" applyProtection="1">
      <alignment horizontal="right"/>
      <protection locked="0"/>
    </xf>
    <xf numFmtId="4" fontId="11" fillId="40" borderId="43" xfId="0" applyNumberFormat="1" applyFont="1" applyFill="1" applyBorder="1" applyAlignment="1" applyProtection="1">
      <alignment horizontal="right"/>
      <protection/>
    </xf>
    <xf numFmtId="4" fontId="11" fillId="40" borderId="41" xfId="0" applyNumberFormat="1" applyFont="1" applyFill="1" applyBorder="1" applyAlignment="1" applyProtection="1">
      <alignment horizontal="right"/>
      <protection/>
    </xf>
    <xf numFmtId="4" fontId="0" fillId="40" borderId="13" xfId="0" applyNumberFormat="1" applyFont="1" applyFill="1" applyBorder="1" applyAlignment="1" applyProtection="1">
      <alignment horizontal="right"/>
      <protection/>
    </xf>
    <xf numFmtId="4" fontId="0" fillId="40" borderId="43" xfId="0" applyNumberFormat="1" applyFont="1" applyFill="1" applyBorder="1" applyAlignment="1" applyProtection="1">
      <alignment horizontal="right"/>
      <protection/>
    </xf>
    <xf numFmtId="0" fontId="11" fillId="41" borderId="11" xfId="0" applyFont="1" applyFill="1" applyBorder="1" applyAlignment="1" applyProtection="1">
      <alignment horizontal="left"/>
      <protection/>
    </xf>
    <xf numFmtId="0" fontId="11" fillId="41" borderId="40" xfId="0" applyFont="1" applyFill="1" applyBorder="1" applyAlignment="1" applyProtection="1">
      <alignment horizontal="left"/>
      <protection/>
    </xf>
    <xf numFmtId="4" fontId="11" fillId="41" borderId="13" xfId="0" applyNumberFormat="1" applyFont="1" applyFill="1" applyBorder="1" applyAlignment="1" applyProtection="1">
      <alignment horizontal="right"/>
      <protection/>
    </xf>
    <xf numFmtId="4" fontId="11" fillId="41" borderId="43" xfId="0" applyNumberFormat="1" applyFont="1" applyFill="1" applyBorder="1" applyAlignment="1" applyProtection="1">
      <alignment horizontal="right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9" width="10.7109375" style="0" customWidth="1"/>
    <col min="10" max="10" width="12.00390625" style="0" customWidth="1"/>
    <col min="11" max="21" width="10.7109375" style="0" customWidth="1"/>
    <col min="22" max="22" width="12.28125" style="0" customWidth="1"/>
  </cols>
  <sheetData>
    <row r="1" spans="1:22" ht="21" customHeight="1">
      <c r="A1" s="2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51" t="s">
        <v>80</v>
      </c>
      <c r="O1" s="51"/>
      <c r="P1" s="51"/>
      <c r="Q1" s="51"/>
      <c r="R1" s="51"/>
      <c r="S1" s="51"/>
      <c r="T1" s="51"/>
      <c r="U1" s="51"/>
      <c r="V1" s="51"/>
    </row>
    <row r="2" spans="1:22" ht="21" customHeight="1">
      <c r="A2" s="23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3" t="s">
        <v>81</v>
      </c>
      <c r="O2" s="33"/>
      <c r="P2" s="33"/>
      <c r="Q2" s="33"/>
      <c r="R2" s="33"/>
      <c r="S2" s="33"/>
      <c r="T2" s="33"/>
      <c r="U2" s="33"/>
      <c r="V2" s="33"/>
    </row>
    <row r="3" spans="1:22" ht="16.5" customHeight="1">
      <c r="A3" s="20"/>
      <c r="B3" s="28"/>
      <c r="C3" s="19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5"/>
      <c r="N3" s="56" t="s">
        <v>3</v>
      </c>
      <c r="O3" s="57"/>
      <c r="P3" s="57"/>
      <c r="Q3" s="57"/>
      <c r="R3" s="57"/>
      <c r="S3" s="57"/>
      <c r="T3" s="57"/>
      <c r="U3" s="57"/>
      <c r="V3" s="58"/>
    </row>
    <row r="4" spans="1:22" ht="12.75" customHeight="1">
      <c r="A4" s="36" t="s">
        <v>4</v>
      </c>
      <c r="B4" s="37"/>
      <c r="C4" s="38"/>
      <c r="D4" s="59" t="s">
        <v>5</v>
      </c>
      <c r="E4" s="60" t="s">
        <v>6</v>
      </c>
      <c r="F4" s="59" t="s">
        <v>7</v>
      </c>
      <c r="G4" s="60" t="s">
        <v>8</v>
      </c>
      <c r="H4" s="59" t="s">
        <v>9</v>
      </c>
      <c r="I4" s="60" t="s">
        <v>10</v>
      </c>
      <c r="J4" s="59" t="s">
        <v>11</v>
      </c>
      <c r="K4" s="60" t="s">
        <v>12</v>
      </c>
      <c r="L4" s="59" t="s">
        <v>13</v>
      </c>
      <c r="M4" s="60" t="s">
        <v>14</v>
      </c>
      <c r="N4" s="59" t="s">
        <v>15</v>
      </c>
      <c r="O4" s="60" t="s">
        <v>16</v>
      </c>
      <c r="P4" s="59" t="s">
        <v>17</v>
      </c>
      <c r="Q4" s="60" t="s">
        <v>18</v>
      </c>
      <c r="R4" s="59" t="s">
        <v>19</v>
      </c>
      <c r="S4" s="60" t="s">
        <v>20</v>
      </c>
      <c r="T4" s="59" t="s">
        <v>21</v>
      </c>
      <c r="U4" s="60" t="s">
        <v>22</v>
      </c>
      <c r="V4" s="59" t="s">
        <v>23</v>
      </c>
    </row>
    <row r="5" spans="1:22" ht="15.75" customHeight="1">
      <c r="A5" s="41" t="s">
        <v>24</v>
      </c>
      <c r="B5" s="61"/>
      <c r="C5" s="43"/>
      <c r="D5" s="62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2"/>
      <c r="Q5" s="63"/>
      <c r="R5" s="62"/>
      <c r="S5" s="63"/>
      <c r="T5" s="62"/>
      <c r="U5" s="63"/>
      <c r="V5" s="62"/>
    </row>
    <row r="6" spans="1:22" ht="124.5" customHeight="1">
      <c r="A6" s="41"/>
      <c r="B6" s="61"/>
      <c r="C6" s="43"/>
      <c r="D6" s="64"/>
      <c r="E6" s="65"/>
      <c r="F6" s="64"/>
      <c r="G6" s="65"/>
      <c r="H6" s="64"/>
      <c r="I6" s="65"/>
      <c r="J6" s="64"/>
      <c r="K6" s="65"/>
      <c r="L6" s="64"/>
      <c r="M6" s="65"/>
      <c r="N6" s="64"/>
      <c r="O6" s="65"/>
      <c r="P6" s="64"/>
      <c r="Q6" s="65"/>
      <c r="R6" s="64"/>
      <c r="S6" s="65"/>
      <c r="T6" s="64"/>
      <c r="U6" s="65"/>
      <c r="V6" s="64"/>
    </row>
    <row r="7" spans="1:22" ht="15" customHeight="1">
      <c r="A7" s="24" t="s">
        <v>25</v>
      </c>
      <c r="B7" s="44" t="s">
        <v>26</v>
      </c>
      <c r="C7" s="44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6" t="s">
        <v>46</v>
      </c>
      <c r="B8" s="66"/>
      <c r="C8" s="67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46" t="s">
        <v>47</v>
      </c>
      <c r="C9" s="68"/>
      <c r="D9" s="69">
        <v>9181</v>
      </c>
      <c r="E9" s="69">
        <v>0</v>
      </c>
      <c r="F9" s="69">
        <v>926</v>
      </c>
      <c r="G9" s="69">
        <v>0</v>
      </c>
      <c r="H9" s="69">
        <v>0</v>
      </c>
      <c r="I9" s="69">
        <v>0</v>
      </c>
      <c r="J9" s="70">
        <f aca="true" t="shared" si="0" ref="J9:J19">+I9-H9</f>
        <v>0</v>
      </c>
      <c r="K9" s="69">
        <v>5529</v>
      </c>
      <c r="L9" s="71">
        <v>68029.02</v>
      </c>
      <c r="M9" s="72">
        <f aca="true" t="shared" si="1" ref="M9:M26">D9+E9+F9+G9-(J9+K9)+L9</f>
        <v>72607.02</v>
      </c>
      <c r="N9" s="69">
        <v>4943</v>
      </c>
      <c r="O9" s="73">
        <v>6525</v>
      </c>
      <c r="P9" s="69">
        <v>0</v>
      </c>
      <c r="Q9" s="69">
        <v>0</v>
      </c>
      <c r="R9" s="69">
        <v>0</v>
      </c>
      <c r="S9" s="69">
        <v>0</v>
      </c>
      <c r="T9" s="69">
        <v>59186.11</v>
      </c>
      <c r="U9" s="74">
        <v>1953</v>
      </c>
      <c r="V9" s="75">
        <f aca="true" t="shared" si="2" ref="V9:V19">SUM(N9:U9)</f>
        <v>72607.11</v>
      </c>
    </row>
    <row r="10" spans="1:22" ht="15" customHeight="1">
      <c r="A10" s="25">
        <v>2</v>
      </c>
      <c r="B10" s="46" t="s">
        <v>48</v>
      </c>
      <c r="C10" s="68"/>
      <c r="D10" s="69">
        <v>6148</v>
      </c>
      <c r="E10" s="69">
        <v>0</v>
      </c>
      <c r="F10" s="69">
        <v>0</v>
      </c>
      <c r="G10" s="69">
        <v>6188</v>
      </c>
      <c r="H10" s="69">
        <v>5638</v>
      </c>
      <c r="I10" s="69">
        <v>7669</v>
      </c>
      <c r="J10" s="70">
        <f t="shared" si="0"/>
        <v>2031</v>
      </c>
      <c r="K10" s="69">
        <v>11075</v>
      </c>
      <c r="L10" s="71">
        <v>9631</v>
      </c>
      <c r="M10" s="72">
        <f t="shared" si="1"/>
        <v>8861</v>
      </c>
      <c r="N10" s="69">
        <v>6215</v>
      </c>
      <c r="O10" s="73">
        <v>0</v>
      </c>
      <c r="P10" s="69">
        <v>0</v>
      </c>
      <c r="Q10" s="69">
        <v>0</v>
      </c>
      <c r="R10" s="69">
        <v>2646</v>
      </c>
      <c r="S10" s="69">
        <v>0</v>
      </c>
      <c r="T10" s="69">
        <v>0</v>
      </c>
      <c r="U10" s="74">
        <v>0</v>
      </c>
      <c r="V10" s="75">
        <f t="shared" si="2"/>
        <v>8861</v>
      </c>
    </row>
    <row r="11" spans="1:22" ht="15" customHeight="1">
      <c r="A11" s="25">
        <v>3</v>
      </c>
      <c r="B11" s="46" t="s">
        <v>49</v>
      </c>
      <c r="C11" s="68"/>
      <c r="D11" s="69">
        <v>204142</v>
      </c>
      <c r="E11" s="69">
        <v>19352</v>
      </c>
      <c r="F11" s="69">
        <v>0</v>
      </c>
      <c r="G11" s="69">
        <v>149314</v>
      </c>
      <c r="H11" s="69">
        <v>52597</v>
      </c>
      <c r="I11" s="69">
        <v>72259</v>
      </c>
      <c r="J11" s="70">
        <f t="shared" si="0"/>
        <v>19662</v>
      </c>
      <c r="K11" s="69">
        <v>353146</v>
      </c>
      <c r="L11" s="71">
        <v>0</v>
      </c>
      <c r="M11" s="72">
        <f t="shared" si="1"/>
        <v>0</v>
      </c>
      <c r="N11" s="69">
        <v>0</v>
      </c>
      <c r="O11" s="73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74">
        <v>0</v>
      </c>
      <c r="V11" s="75">
        <f t="shared" si="2"/>
        <v>0</v>
      </c>
    </row>
    <row r="12" spans="1:22" ht="15" customHeight="1">
      <c r="A12" s="25">
        <v>4</v>
      </c>
      <c r="B12" s="46" t="s">
        <v>50</v>
      </c>
      <c r="C12" s="68"/>
      <c r="D12" s="69">
        <v>87700</v>
      </c>
      <c r="E12" s="69">
        <v>0</v>
      </c>
      <c r="F12" s="69">
        <v>2150</v>
      </c>
      <c r="G12" s="69">
        <v>0</v>
      </c>
      <c r="H12" s="69">
        <v>23933</v>
      </c>
      <c r="I12" s="69">
        <v>50553</v>
      </c>
      <c r="J12" s="70">
        <f t="shared" si="0"/>
        <v>26620</v>
      </c>
      <c r="K12" s="69">
        <v>63230</v>
      </c>
      <c r="L12" s="71">
        <v>0</v>
      </c>
      <c r="M12" s="72">
        <f t="shared" si="1"/>
        <v>0</v>
      </c>
      <c r="N12" s="69">
        <v>0</v>
      </c>
      <c r="O12" s="73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74">
        <v>0</v>
      </c>
      <c r="V12" s="75">
        <f t="shared" si="2"/>
        <v>0</v>
      </c>
    </row>
    <row r="13" spans="1:22" ht="15" customHeight="1">
      <c r="A13" s="25">
        <v>5</v>
      </c>
      <c r="B13" s="46" t="s">
        <v>51</v>
      </c>
      <c r="C13" s="68"/>
      <c r="D13" s="69">
        <v>24842</v>
      </c>
      <c r="E13" s="69">
        <v>0</v>
      </c>
      <c r="F13" s="69">
        <v>0</v>
      </c>
      <c r="G13" s="69">
        <v>18867</v>
      </c>
      <c r="H13" s="69">
        <v>65331</v>
      </c>
      <c r="I13" s="69">
        <v>78557</v>
      </c>
      <c r="J13" s="70">
        <f t="shared" si="0"/>
        <v>13226</v>
      </c>
      <c r="K13" s="69">
        <v>421</v>
      </c>
      <c r="L13" s="71">
        <v>1846</v>
      </c>
      <c r="M13" s="72">
        <f t="shared" si="1"/>
        <v>31908</v>
      </c>
      <c r="N13" s="69">
        <v>0</v>
      </c>
      <c r="O13" s="73">
        <v>0</v>
      </c>
      <c r="P13" s="69">
        <v>0</v>
      </c>
      <c r="Q13" s="69">
        <v>0</v>
      </c>
      <c r="R13" s="69">
        <v>1997</v>
      </c>
      <c r="S13" s="69">
        <v>29911</v>
      </c>
      <c r="T13" s="69">
        <v>0</v>
      </c>
      <c r="U13" s="74">
        <v>0</v>
      </c>
      <c r="V13" s="75">
        <f t="shared" si="2"/>
        <v>31908</v>
      </c>
    </row>
    <row r="14" spans="1:22" ht="15" customHeight="1">
      <c r="A14" s="25">
        <v>6</v>
      </c>
      <c r="B14" s="46" t="s">
        <v>52</v>
      </c>
      <c r="C14" s="68"/>
      <c r="D14" s="69">
        <v>33178</v>
      </c>
      <c r="E14" s="69">
        <v>0</v>
      </c>
      <c r="F14" s="69">
        <v>0</v>
      </c>
      <c r="G14" s="69">
        <v>0</v>
      </c>
      <c r="H14" s="69">
        <v>10032</v>
      </c>
      <c r="I14" s="69">
        <v>11559</v>
      </c>
      <c r="J14" s="70">
        <f t="shared" si="0"/>
        <v>1527</v>
      </c>
      <c r="K14" s="69">
        <v>33719</v>
      </c>
      <c r="L14" s="71">
        <v>27227</v>
      </c>
      <c r="M14" s="72">
        <f t="shared" si="1"/>
        <v>25159</v>
      </c>
      <c r="N14" s="69">
        <v>24431</v>
      </c>
      <c r="O14" s="73">
        <v>0</v>
      </c>
      <c r="P14" s="69">
        <v>0</v>
      </c>
      <c r="Q14" s="69">
        <v>0</v>
      </c>
      <c r="R14" s="69">
        <v>0</v>
      </c>
      <c r="S14" s="69">
        <v>0</v>
      </c>
      <c r="T14" s="69">
        <v>728</v>
      </c>
      <c r="U14" s="74">
        <v>0</v>
      </c>
      <c r="V14" s="75">
        <f t="shared" si="2"/>
        <v>25159</v>
      </c>
    </row>
    <row r="15" spans="1:22" ht="15" customHeight="1">
      <c r="A15" s="25">
        <v>7</v>
      </c>
      <c r="B15" s="46" t="s">
        <v>53</v>
      </c>
      <c r="C15" s="68"/>
      <c r="D15" s="69">
        <v>11538</v>
      </c>
      <c r="E15" s="69">
        <v>0</v>
      </c>
      <c r="F15" s="69">
        <v>0</v>
      </c>
      <c r="G15" s="69">
        <v>8362.94</v>
      </c>
      <c r="H15" s="69">
        <v>8572.48</v>
      </c>
      <c r="I15" s="69">
        <v>12267.31</v>
      </c>
      <c r="J15" s="70">
        <f t="shared" si="0"/>
        <v>3694.83</v>
      </c>
      <c r="K15" s="69">
        <v>12733.11</v>
      </c>
      <c r="L15" s="71">
        <v>0</v>
      </c>
      <c r="M15" s="72">
        <f t="shared" si="1"/>
        <v>3473</v>
      </c>
      <c r="N15" s="69">
        <v>0</v>
      </c>
      <c r="O15" s="73">
        <v>0</v>
      </c>
      <c r="P15" s="69">
        <v>0</v>
      </c>
      <c r="Q15" s="69">
        <v>0</v>
      </c>
      <c r="R15" s="69">
        <v>0</v>
      </c>
      <c r="S15" s="69">
        <v>0</v>
      </c>
      <c r="T15" s="69">
        <v>3473</v>
      </c>
      <c r="U15" s="74">
        <v>0</v>
      </c>
      <c r="V15" s="75">
        <f t="shared" si="2"/>
        <v>3473</v>
      </c>
    </row>
    <row r="16" spans="1:22" ht="15" customHeight="1">
      <c r="A16" s="25">
        <v>8</v>
      </c>
      <c r="B16" s="46" t="s">
        <v>54</v>
      </c>
      <c r="C16" s="68"/>
      <c r="D16" s="69">
        <v>6988</v>
      </c>
      <c r="E16" s="69">
        <v>3131.39</v>
      </c>
      <c r="F16" s="69">
        <v>0</v>
      </c>
      <c r="G16" s="69">
        <v>0</v>
      </c>
      <c r="H16" s="69">
        <v>24939.7</v>
      </c>
      <c r="I16" s="69">
        <v>20803.41</v>
      </c>
      <c r="J16" s="70">
        <f t="shared" si="0"/>
        <v>-4136.290000000001</v>
      </c>
      <c r="K16" s="69">
        <v>6130.68</v>
      </c>
      <c r="L16" s="71">
        <v>13481</v>
      </c>
      <c r="M16" s="72">
        <f t="shared" si="1"/>
        <v>21606</v>
      </c>
      <c r="N16" s="69">
        <v>0</v>
      </c>
      <c r="O16" s="73">
        <v>0</v>
      </c>
      <c r="P16" s="69">
        <v>0</v>
      </c>
      <c r="Q16" s="69">
        <v>0</v>
      </c>
      <c r="R16" s="69">
        <v>12063</v>
      </c>
      <c r="S16" s="69">
        <v>3527</v>
      </c>
      <c r="T16" s="69">
        <v>6016</v>
      </c>
      <c r="U16" s="74">
        <v>0</v>
      </c>
      <c r="V16" s="75">
        <f t="shared" si="2"/>
        <v>21606</v>
      </c>
    </row>
    <row r="17" spans="1:22" ht="15" customHeight="1">
      <c r="A17" s="25">
        <v>9</v>
      </c>
      <c r="B17" s="46" t="s">
        <v>55</v>
      </c>
      <c r="C17" s="68"/>
      <c r="D17" s="69">
        <v>0</v>
      </c>
      <c r="E17" s="69">
        <v>0</v>
      </c>
      <c r="F17" s="69">
        <v>150</v>
      </c>
      <c r="G17" s="69">
        <v>0</v>
      </c>
      <c r="H17" s="69">
        <v>6948</v>
      </c>
      <c r="I17" s="69">
        <v>11871</v>
      </c>
      <c r="J17" s="70">
        <f t="shared" si="0"/>
        <v>4923</v>
      </c>
      <c r="K17" s="69">
        <v>0</v>
      </c>
      <c r="L17" s="71">
        <v>6923</v>
      </c>
      <c r="M17" s="72">
        <f t="shared" si="1"/>
        <v>2150</v>
      </c>
      <c r="N17" s="69">
        <v>0</v>
      </c>
      <c r="O17" s="73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74">
        <v>2150</v>
      </c>
      <c r="V17" s="75">
        <f t="shared" si="2"/>
        <v>2150</v>
      </c>
    </row>
    <row r="18" spans="1:22" ht="15" customHeight="1">
      <c r="A18" s="25">
        <v>10</v>
      </c>
      <c r="B18" s="46" t="s">
        <v>56</v>
      </c>
      <c r="C18" s="68"/>
      <c r="D18" s="69"/>
      <c r="E18" s="69"/>
      <c r="F18" s="69"/>
      <c r="G18" s="69"/>
      <c r="H18" s="69"/>
      <c r="I18" s="69"/>
      <c r="J18" s="70">
        <f t="shared" si="0"/>
        <v>0</v>
      </c>
      <c r="K18" s="69"/>
      <c r="L18" s="71"/>
      <c r="M18" s="72">
        <f t="shared" si="1"/>
        <v>0</v>
      </c>
      <c r="N18" s="69"/>
      <c r="O18" s="73"/>
      <c r="P18" s="69"/>
      <c r="Q18" s="69"/>
      <c r="R18" s="69"/>
      <c r="S18" s="69"/>
      <c r="T18" s="69"/>
      <c r="U18" s="74"/>
      <c r="V18" s="75">
        <f t="shared" si="2"/>
        <v>0</v>
      </c>
    </row>
    <row r="19" spans="1:22" ht="15" customHeight="1">
      <c r="A19" s="25">
        <v>11</v>
      </c>
      <c r="B19" s="46" t="s">
        <v>57</v>
      </c>
      <c r="C19" s="68"/>
      <c r="D19" s="69">
        <v>0</v>
      </c>
      <c r="E19" s="69">
        <v>0</v>
      </c>
      <c r="F19" s="69">
        <v>14591.76</v>
      </c>
      <c r="G19" s="69">
        <v>266.36</v>
      </c>
      <c r="H19" s="69">
        <v>13963.57</v>
      </c>
      <c r="I19" s="69">
        <v>16418.79</v>
      </c>
      <c r="J19" s="70">
        <f t="shared" si="0"/>
        <v>2455.220000000001</v>
      </c>
      <c r="K19" s="69">
        <v>7515.13</v>
      </c>
      <c r="L19" s="71">
        <v>8164.05</v>
      </c>
      <c r="M19" s="72">
        <f t="shared" si="1"/>
        <v>13051.82</v>
      </c>
      <c r="N19" s="69">
        <v>0</v>
      </c>
      <c r="O19" s="73">
        <v>0</v>
      </c>
      <c r="P19" s="69">
        <v>0</v>
      </c>
      <c r="Q19" s="69">
        <v>0</v>
      </c>
      <c r="R19" s="69">
        <v>2652.05</v>
      </c>
      <c r="S19" s="69">
        <v>5487.46</v>
      </c>
      <c r="T19" s="69">
        <v>4912.3</v>
      </c>
      <c r="U19" s="74">
        <v>0</v>
      </c>
      <c r="V19" s="75">
        <f t="shared" si="2"/>
        <v>13051.810000000001</v>
      </c>
    </row>
    <row r="20" spans="1:22" ht="15" customHeight="1">
      <c r="A20" s="26"/>
      <c r="B20" s="76" t="s">
        <v>58</v>
      </c>
      <c r="C20" s="77"/>
      <c r="D20" s="78">
        <f aca="true" t="shared" si="3" ref="D20:L20">SUM(D9:D19)</f>
        <v>383717</v>
      </c>
      <c r="E20" s="78">
        <f t="shared" si="3"/>
        <v>22483.39</v>
      </c>
      <c r="F20" s="78">
        <f t="shared" si="3"/>
        <v>17817.760000000002</v>
      </c>
      <c r="G20" s="78">
        <f t="shared" si="3"/>
        <v>182998.3</v>
      </c>
      <c r="H20" s="78">
        <f t="shared" si="3"/>
        <v>211954.75000000003</v>
      </c>
      <c r="I20" s="78">
        <f t="shared" si="3"/>
        <v>281957.50999999995</v>
      </c>
      <c r="J20" s="78">
        <f t="shared" si="3"/>
        <v>70002.76000000001</v>
      </c>
      <c r="K20" s="78">
        <f t="shared" si="3"/>
        <v>493498.92</v>
      </c>
      <c r="L20" s="78">
        <f t="shared" si="3"/>
        <v>135301.07</v>
      </c>
      <c r="M20" s="79">
        <f t="shared" si="1"/>
        <v>178815.84000000003</v>
      </c>
      <c r="N20" s="78">
        <f aca="true" t="shared" si="4" ref="N20:V20">SUM(N9:N19)</f>
        <v>35589</v>
      </c>
      <c r="O20" s="78">
        <f t="shared" si="4"/>
        <v>6525</v>
      </c>
      <c r="P20" s="78">
        <f t="shared" si="4"/>
        <v>0</v>
      </c>
      <c r="Q20" s="78">
        <f t="shared" si="4"/>
        <v>0</v>
      </c>
      <c r="R20" s="78">
        <f t="shared" si="4"/>
        <v>19358.05</v>
      </c>
      <c r="S20" s="78">
        <f t="shared" si="4"/>
        <v>38925.46</v>
      </c>
      <c r="T20" s="78">
        <f t="shared" si="4"/>
        <v>74315.41</v>
      </c>
      <c r="U20" s="78">
        <f t="shared" si="4"/>
        <v>4103</v>
      </c>
      <c r="V20" s="80">
        <f t="shared" si="4"/>
        <v>178815.91999999998</v>
      </c>
    </row>
    <row r="21" spans="1:22" ht="15" customHeight="1">
      <c r="A21" s="25">
        <v>12</v>
      </c>
      <c r="B21" s="46" t="s">
        <v>59</v>
      </c>
      <c r="C21" s="68"/>
      <c r="D21" s="69">
        <v>0</v>
      </c>
      <c r="E21" s="69">
        <v>23509</v>
      </c>
      <c r="F21" s="69">
        <v>264</v>
      </c>
      <c r="G21" s="69">
        <v>0</v>
      </c>
      <c r="H21" s="69">
        <v>12891</v>
      </c>
      <c r="I21" s="69">
        <v>7918</v>
      </c>
      <c r="J21" s="70">
        <f>+I21-H21</f>
        <v>-4973</v>
      </c>
      <c r="K21" s="69">
        <v>35114</v>
      </c>
      <c r="L21" s="71">
        <v>47780</v>
      </c>
      <c r="M21" s="72">
        <f t="shared" si="1"/>
        <v>41412</v>
      </c>
      <c r="N21" s="69">
        <v>13835</v>
      </c>
      <c r="O21" s="73">
        <v>0</v>
      </c>
      <c r="P21" s="69">
        <v>16769</v>
      </c>
      <c r="Q21" s="69">
        <v>0</v>
      </c>
      <c r="R21" s="69">
        <v>9968</v>
      </c>
      <c r="S21" s="69">
        <v>0</v>
      </c>
      <c r="T21" s="69">
        <v>840</v>
      </c>
      <c r="U21" s="74">
        <v>0</v>
      </c>
      <c r="V21" s="75">
        <f>SUM(N21:U21)</f>
        <v>41412</v>
      </c>
    </row>
    <row r="22" spans="1:22" ht="15" customHeight="1">
      <c r="A22" s="25">
        <v>13</v>
      </c>
      <c r="B22" s="46" t="s">
        <v>60</v>
      </c>
      <c r="C22" s="68"/>
      <c r="D22" s="69">
        <v>0</v>
      </c>
      <c r="E22" s="69">
        <v>1494</v>
      </c>
      <c r="F22" s="69">
        <v>5220</v>
      </c>
      <c r="G22" s="69">
        <v>10674</v>
      </c>
      <c r="H22" s="69">
        <v>102542</v>
      </c>
      <c r="I22" s="69">
        <v>97513</v>
      </c>
      <c r="J22" s="70">
        <f>+I22-H22</f>
        <v>-5029</v>
      </c>
      <c r="K22" s="69">
        <v>36200</v>
      </c>
      <c r="L22" s="71">
        <v>149470</v>
      </c>
      <c r="M22" s="72">
        <f t="shared" si="1"/>
        <v>135687</v>
      </c>
      <c r="N22" s="69">
        <v>79372</v>
      </c>
      <c r="O22" s="73">
        <v>0</v>
      </c>
      <c r="P22" s="69">
        <v>30490</v>
      </c>
      <c r="Q22" s="69">
        <v>0</v>
      </c>
      <c r="R22" s="69">
        <v>5995</v>
      </c>
      <c r="S22" s="69">
        <v>19787</v>
      </c>
      <c r="T22" s="69">
        <v>0</v>
      </c>
      <c r="U22" s="74">
        <v>43</v>
      </c>
      <c r="V22" s="75">
        <f>SUM(N22:U22)</f>
        <v>135687</v>
      </c>
    </row>
    <row r="23" spans="1:22" ht="15" customHeight="1">
      <c r="A23" s="25">
        <v>14</v>
      </c>
      <c r="B23" s="46" t="s">
        <v>61</v>
      </c>
      <c r="C23" s="68"/>
      <c r="D23" s="69">
        <v>0</v>
      </c>
      <c r="E23" s="69">
        <v>0</v>
      </c>
      <c r="F23" s="69">
        <v>2652</v>
      </c>
      <c r="G23" s="69">
        <v>12491</v>
      </c>
      <c r="H23" s="69">
        <v>39968</v>
      </c>
      <c r="I23" s="69">
        <v>31012</v>
      </c>
      <c r="J23" s="70">
        <f>+I23-H23</f>
        <v>-8956</v>
      </c>
      <c r="K23" s="69">
        <v>46987</v>
      </c>
      <c r="L23" s="71">
        <v>23081</v>
      </c>
      <c r="M23" s="72">
        <f t="shared" si="1"/>
        <v>193</v>
      </c>
      <c r="N23" s="69">
        <v>0</v>
      </c>
      <c r="O23" s="73">
        <v>0</v>
      </c>
      <c r="P23" s="69">
        <v>0</v>
      </c>
      <c r="Q23" s="69">
        <v>0</v>
      </c>
      <c r="R23" s="69">
        <v>193</v>
      </c>
      <c r="S23" s="69">
        <v>0</v>
      </c>
      <c r="T23" s="69">
        <v>0</v>
      </c>
      <c r="U23" s="74">
        <v>0</v>
      </c>
      <c r="V23" s="75">
        <f>SUM(N23:U23)</f>
        <v>193</v>
      </c>
    </row>
    <row r="24" spans="1:22" ht="15" customHeight="1">
      <c r="A24" s="26"/>
      <c r="B24" s="76" t="s">
        <v>62</v>
      </c>
      <c r="C24" s="77"/>
      <c r="D24" s="78">
        <f aca="true" t="shared" si="5" ref="D24:L24">SUM(D21:D23)</f>
        <v>0</v>
      </c>
      <c r="E24" s="78">
        <f t="shared" si="5"/>
        <v>25003</v>
      </c>
      <c r="F24" s="78">
        <f t="shared" si="5"/>
        <v>8136</v>
      </c>
      <c r="G24" s="78">
        <f t="shared" si="5"/>
        <v>23165</v>
      </c>
      <c r="H24" s="78">
        <f t="shared" si="5"/>
        <v>155401</v>
      </c>
      <c r="I24" s="78">
        <f t="shared" si="5"/>
        <v>136443</v>
      </c>
      <c r="J24" s="78">
        <f t="shared" si="5"/>
        <v>-18958</v>
      </c>
      <c r="K24" s="78">
        <f t="shared" si="5"/>
        <v>118301</v>
      </c>
      <c r="L24" s="81">
        <f t="shared" si="5"/>
        <v>220331</v>
      </c>
      <c r="M24" s="79">
        <f t="shared" si="1"/>
        <v>177292</v>
      </c>
      <c r="N24" s="78">
        <f aca="true" t="shared" si="6" ref="N24:V24">SUM(N21:N23)</f>
        <v>93207</v>
      </c>
      <c r="O24" s="78">
        <f t="shared" si="6"/>
        <v>0</v>
      </c>
      <c r="P24" s="78">
        <f t="shared" si="6"/>
        <v>47259</v>
      </c>
      <c r="Q24" s="78">
        <f t="shared" si="6"/>
        <v>0</v>
      </c>
      <c r="R24" s="78">
        <f t="shared" si="6"/>
        <v>16156</v>
      </c>
      <c r="S24" s="78">
        <f t="shared" si="6"/>
        <v>19787</v>
      </c>
      <c r="T24" s="78">
        <f t="shared" si="6"/>
        <v>840</v>
      </c>
      <c r="U24" s="78">
        <f t="shared" si="6"/>
        <v>43</v>
      </c>
      <c r="V24" s="80">
        <f t="shared" si="6"/>
        <v>177292</v>
      </c>
    </row>
    <row r="25" spans="1:22" ht="15" customHeight="1">
      <c r="A25" s="25">
        <v>15</v>
      </c>
      <c r="B25" s="46" t="s">
        <v>63</v>
      </c>
      <c r="C25" s="68"/>
      <c r="D25" s="69">
        <v>47182</v>
      </c>
      <c r="E25" s="69">
        <v>806.36</v>
      </c>
      <c r="F25" s="69">
        <v>1522.08</v>
      </c>
      <c r="G25" s="69">
        <v>0</v>
      </c>
      <c r="H25" s="69">
        <v>0</v>
      </c>
      <c r="I25" s="69">
        <v>0</v>
      </c>
      <c r="J25" s="70">
        <f>+I25-H25</f>
        <v>0</v>
      </c>
      <c r="K25" s="69">
        <v>806.36</v>
      </c>
      <c r="L25" s="71">
        <v>0</v>
      </c>
      <c r="M25" s="72">
        <f t="shared" si="1"/>
        <v>48704.08</v>
      </c>
      <c r="N25" s="69">
        <v>0</v>
      </c>
      <c r="O25" s="73">
        <v>0</v>
      </c>
      <c r="P25" s="69">
        <v>0</v>
      </c>
      <c r="Q25" s="69">
        <v>0</v>
      </c>
      <c r="R25" s="69">
        <v>0</v>
      </c>
      <c r="S25" s="69">
        <v>0</v>
      </c>
      <c r="T25" s="69">
        <v>48704.08</v>
      </c>
      <c r="U25" s="74">
        <v>0</v>
      </c>
      <c r="V25" s="75">
        <f>SUM(N25:U25)</f>
        <v>48704.08</v>
      </c>
    </row>
    <row r="26" spans="1:22" ht="15" customHeight="1">
      <c r="A26" s="25">
        <v>16</v>
      </c>
      <c r="B26" s="46" t="s">
        <v>64</v>
      </c>
      <c r="C26" s="68"/>
      <c r="D26" s="69">
        <v>0</v>
      </c>
      <c r="E26" s="69">
        <v>1825</v>
      </c>
      <c r="F26" s="69">
        <v>0</v>
      </c>
      <c r="G26" s="69">
        <v>2573</v>
      </c>
      <c r="H26" s="69">
        <v>2797</v>
      </c>
      <c r="I26" s="69">
        <v>3290</v>
      </c>
      <c r="J26" s="70">
        <f>+I26-H26</f>
        <v>493</v>
      </c>
      <c r="K26" s="69">
        <v>3905</v>
      </c>
      <c r="L26" s="71">
        <v>3905</v>
      </c>
      <c r="M26" s="72">
        <f t="shared" si="1"/>
        <v>3905</v>
      </c>
      <c r="N26" s="69">
        <v>3905</v>
      </c>
      <c r="O26" s="73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74">
        <v>0</v>
      </c>
      <c r="V26" s="75">
        <f>SUM(N26:U26)</f>
        <v>3905</v>
      </c>
    </row>
    <row r="27" spans="1:22" ht="15" customHeight="1">
      <c r="A27" s="26"/>
      <c r="B27" s="76" t="s">
        <v>65</v>
      </c>
      <c r="C27" s="77"/>
      <c r="D27" s="82">
        <f aca="true" t="shared" si="7" ref="D27:J27">SUM(D25:D26)</f>
        <v>47182</v>
      </c>
      <c r="E27" s="82">
        <f t="shared" si="7"/>
        <v>2631.36</v>
      </c>
      <c r="F27" s="82">
        <f t="shared" si="7"/>
        <v>1522.08</v>
      </c>
      <c r="G27" s="82">
        <f t="shared" si="7"/>
        <v>2573</v>
      </c>
      <c r="H27" s="82">
        <f t="shared" si="7"/>
        <v>2797</v>
      </c>
      <c r="I27" s="82">
        <f t="shared" si="7"/>
        <v>3290</v>
      </c>
      <c r="J27" s="82">
        <f t="shared" si="7"/>
        <v>493</v>
      </c>
      <c r="K27" s="82">
        <f>L27+M27-(D27+E27+F27+G27)</f>
        <v>3412</v>
      </c>
      <c r="L27" s="82">
        <f>SUM(K25:K26)</f>
        <v>4711.36</v>
      </c>
      <c r="M27" s="82">
        <f aca="true" t="shared" si="8" ref="M27:V27">SUM(M25:M26)</f>
        <v>52609.08</v>
      </c>
      <c r="N27" s="82">
        <f t="shared" si="8"/>
        <v>3905</v>
      </c>
      <c r="O27" s="82">
        <f t="shared" si="8"/>
        <v>0</v>
      </c>
      <c r="P27" s="82">
        <f t="shared" si="8"/>
        <v>0</v>
      </c>
      <c r="Q27" s="82">
        <f t="shared" si="8"/>
        <v>0</v>
      </c>
      <c r="R27" s="82">
        <f t="shared" si="8"/>
        <v>0</v>
      </c>
      <c r="S27" s="82">
        <f t="shared" si="8"/>
        <v>0</v>
      </c>
      <c r="T27" s="82">
        <f t="shared" si="8"/>
        <v>48704.08</v>
      </c>
      <c r="U27" s="82">
        <f t="shared" si="8"/>
        <v>0</v>
      </c>
      <c r="V27" s="83">
        <f t="shared" si="8"/>
        <v>52609.08</v>
      </c>
    </row>
    <row r="28" spans="1:22" ht="15" customHeight="1">
      <c r="A28" s="27"/>
      <c r="B28" s="84" t="s">
        <v>66</v>
      </c>
      <c r="C28" s="85"/>
      <c r="D28" s="86">
        <f aca="true" t="shared" si="9" ref="D28:V28">+D20+D24+D27</f>
        <v>430899</v>
      </c>
      <c r="E28" s="86">
        <f t="shared" si="9"/>
        <v>50117.75</v>
      </c>
      <c r="F28" s="86">
        <f t="shared" si="9"/>
        <v>27475.840000000004</v>
      </c>
      <c r="G28" s="86">
        <f t="shared" si="9"/>
        <v>208736.3</v>
      </c>
      <c r="H28" s="86">
        <f t="shared" si="9"/>
        <v>370152.75</v>
      </c>
      <c r="I28" s="86">
        <f t="shared" si="9"/>
        <v>421690.50999999995</v>
      </c>
      <c r="J28" s="86">
        <f t="shared" si="9"/>
        <v>51537.76000000001</v>
      </c>
      <c r="K28" s="86">
        <f t="shared" si="9"/>
        <v>615211.9199999999</v>
      </c>
      <c r="L28" s="86">
        <f t="shared" si="9"/>
        <v>360343.43</v>
      </c>
      <c r="M28" s="86">
        <f t="shared" si="9"/>
        <v>408716.92000000004</v>
      </c>
      <c r="N28" s="86">
        <f t="shared" si="9"/>
        <v>132701</v>
      </c>
      <c r="O28" s="86">
        <f t="shared" si="9"/>
        <v>6525</v>
      </c>
      <c r="P28" s="86">
        <f t="shared" si="9"/>
        <v>47259</v>
      </c>
      <c r="Q28" s="86">
        <f t="shared" si="9"/>
        <v>0</v>
      </c>
      <c r="R28" s="86">
        <f t="shared" si="9"/>
        <v>35514.05</v>
      </c>
      <c r="S28" s="86">
        <f t="shared" si="9"/>
        <v>58712.46</v>
      </c>
      <c r="T28" s="86">
        <f t="shared" si="9"/>
        <v>123859.49</v>
      </c>
      <c r="U28" s="86">
        <f t="shared" si="9"/>
        <v>4146</v>
      </c>
      <c r="V28" s="87">
        <f t="shared" si="9"/>
        <v>408717</v>
      </c>
    </row>
  </sheetData>
  <sheetProtection selectLockedCells="1" selectUnlockedCells="1"/>
  <mergeCells count="50">
    <mergeCell ref="B27:C27"/>
    <mergeCell ref="B28:C28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7.00390625" style="0" customWidth="1"/>
    <col min="2" max="2" width="25.140625" style="0" customWidth="1"/>
    <col min="3" max="6" width="9.7109375" style="0" customWidth="1"/>
    <col min="7" max="7" width="11.57421875" style="0" customWidth="1"/>
    <col min="8" max="8" width="10.28125" style="0" customWidth="1"/>
    <col min="9" max="9" width="9.7109375" style="0" customWidth="1"/>
    <col min="10" max="10" width="11.8515625" style="0" customWidth="1"/>
    <col min="11" max="12" width="11.140625" style="0" customWidth="1"/>
    <col min="13" max="16" width="9.7109375" style="0" customWidth="1"/>
    <col min="17" max="17" width="10.8515625" style="0" customWidth="1"/>
    <col min="18" max="20" width="9.7109375" style="0" customWidth="1"/>
    <col min="21" max="21" width="12.28125" style="0" customWidth="1"/>
  </cols>
  <sheetData>
    <row r="1" spans="1:21" ht="21" customHeight="1">
      <c r="A1" s="2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51" t="s">
        <v>80</v>
      </c>
      <c r="N1" s="51"/>
      <c r="O1" s="51"/>
      <c r="P1" s="51"/>
      <c r="Q1" s="51"/>
      <c r="R1" s="51"/>
      <c r="S1" s="51"/>
      <c r="T1" s="51"/>
      <c r="U1" s="51"/>
    </row>
    <row r="2" spans="1:21" ht="21" customHeight="1">
      <c r="A2" s="23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33" t="s">
        <v>81</v>
      </c>
      <c r="N2" s="33"/>
      <c r="O2" s="33"/>
      <c r="P2" s="33"/>
      <c r="Q2" s="33"/>
      <c r="R2" s="33"/>
      <c r="S2" s="33"/>
      <c r="T2" s="33"/>
      <c r="U2" s="33"/>
    </row>
    <row r="3" spans="1:21" ht="16.5" customHeight="1">
      <c r="A3" s="9"/>
      <c r="B3" s="9"/>
      <c r="C3" s="53" t="s">
        <v>2</v>
      </c>
      <c r="D3" s="54"/>
      <c r="E3" s="54"/>
      <c r="F3" s="54"/>
      <c r="G3" s="54"/>
      <c r="H3" s="54"/>
      <c r="I3" s="54"/>
      <c r="J3" s="54"/>
      <c r="K3" s="54"/>
      <c r="L3" s="55"/>
      <c r="M3" s="56" t="s">
        <v>3</v>
      </c>
      <c r="N3" s="57"/>
      <c r="O3" s="57"/>
      <c r="P3" s="57"/>
      <c r="Q3" s="57"/>
      <c r="R3" s="57"/>
      <c r="S3" s="57"/>
      <c r="T3" s="57"/>
      <c r="U3" s="58"/>
    </row>
    <row r="4" spans="1:21" ht="12.75" customHeight="1">
      <c r="A4" s="36" t="s">
        <v>4</v>
      </c>
      <c r="B4" s="38"/>
      <c r="C4" s="59" t="s">
        <v>5</v>
      </c>
      <c r="D4" s="60" t="s">
        <v>6</v>
      </c>
      <c r="E4" s="59" t="s">
        <v>7</v>
      </c>
      <c r="F4" s="60" t="s">
        <v>8</v>
      </c>
      <c r="G4" s="59" t="s">
        <v>9</v>
      </c>
      <c r="H4" s="60" t="s">
        <v>10</v>
      </c>
      <c r="I4" s="59" t="s">
        <v>11</v>
      </c>
      <c r="J4" s="60" t="s">
        <v>12</v>
      </c>
      <c r="K4" s="59" t="s">
        <v>13</v>
      </c>
      <c r="L4" s="60" t="s">
        <v>14</v>
      </c>
      <c r="M4" s="59" t="s">
        <v>15</v>
      </c>
      <c r="N4" s="60" t="s">
        <v>16</v>
      </c>
      <c r="O4" s="59" t="s">
        <v>17</v>
      </c>
      <c r="P4" s="60" t="s">
        <v>18</v>
      </c>
      <c r="Q4" s="59" t="s">
        <v>19</v>
      </c>
      <c r="R4" s="60" t="s">
        <v>20</v>
      </c>
      <c r="S4" s="59" t="s">
        <v>21</v>
      </c>
      <c r="T4" s="60" t="s">
        <v>22</v>
      </c>
      <c r="U4" s="59" t="s">
        <v>23</v>
      </c>
    </row>
    <row r="5" spans="1:21" ht="15.75" customHeight="1">
      <c r="A5" s="41" t="s">
        <v>24</v>
      </c>
      <c r="B5" s="43"/>
      <c r="C5" s="62"/>
      <c r="D5" s="63"/>
      <c r="E5" s="62"/>
      <c r="F5" s="63"/>
      <c r="G5" s="62"/>
      <c r="H5" s="63"/>
      <c r="I5" s="62"/>
      <c r="J5" s="63"/>
      <c r="K5" s="62"/>
      <c r="L5" s="63"/>
      <c r="M5" s="62"/>
      <c r="N5" s="63"/>
      <c r="O5" s="62"/>
      <c r="P5" s="63"/>
      <c r="Q5" s="62"/>
      <c r="R5" s="63"/>
      <c r="S5" s="62"/>
      <c r="T5" s="63"/>
      <c r="U5" s="62"/>
    </row>
    <row r="6" spans="1:21" ht="124.5" customHeight="1">
      <c r="A6" s="47"/>
      <c r="B6" s="49"/>
      <c r="C6" s="64"/>
      <c r="D6" s="65"/>
      <c r="E6" s="64"/>
      <c r="F6" s="65"/>
      <c r="G6" s="64"/>
      <c r="H6" s="65"/>
      <c r="I6" s="64"/>
      <c r="J6" s="65"/>
      <c r="K6" s="64"/>
      <c r="L6" s="65"/>
      <c r="M6" s="64"/>
      <c r="N6" s="65"/>
      <c r="O6" s="64"/>
      <c r="P6" s="65"/>
      <c r="Q6" s="64"/>
      <c r="R6" s="65"/>
      <c r="S6" s="64"/>
      <c r="T6" s="65"/>
      <c r="U6" s="64"/>
    </row>
    <row r="7" spans="1:21" ht="15" customHeight="1">
      <c r="A7" s="24" t="s">
        <v>25</v>
      </c>
      <c r="B7" s="3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33</v>
      </c>
      <c r="J7" s="10" t="s">
        <v>34</v>
      </c>
      <c r="K7" s="10" t="s">
        <v>35</v>
      </c>
      <c r="L7" s="10" t="s">
        <v>36</v>
      </c>
      <c r="M7" s="10" t="s">
        <v>37</v>
      </c>
      <c r="N7" s="10" t="s">
        <v>38</v>
      </c>
      <c r="O7" s="10" t="s">
        <v>39</v>
      </c>
      <c r="P7" s="10" t="s">
        <v>40</v>
      </c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</row>
    <row r="8" spans="1:21" ht="15" customHeight="1">
      <c r="A8" s="45" t="s">
        <v>67</v>
      </c>
      <c r="B8" s="45"/>
      <c r="C8" s="11"/>
      <c r="D8" s="12"/>
      <c r="E8" s="12"/>
      <c r="F8" s="12"/>
      <c r="G8" s="12"/>
      <c r="H8" s="12"/>
      <c r="I8" s="12"/>
      <c r="J8" s="11"/>
      <c r="K8" s="12"/>
      <c r="L8" s="11"/>
      <c r="M8" s="11"/>
      <c r="N8" s="11"/>
      <c r="O8" s="12"/>
      <c r="P8" s="12"/>
      <c r="Q8" s="12"/>
      <c r="R8" s="12"/>
      <c r="S8" s="12"/>
      <c r="T8" s="12"/>
      <c r="U8" s="11"/>
    </row>
    <row r="9" spans="1:21" ht="15" customHeight="1">
      <c r="A9" s="3">
        <v>17</v>
      </c>
      <c r="B9" s="3" t="s">
        <v>68</v>
      </c>
      <c r="C9" s="7"/>
      <c r="D9" s="1">
        <v>8371</v>
      </c>
      <c r="E9" s="1">
        <v>0</v>
      </c>
      <c r="F9" s="1">
        <v>0</v>
      </c>
      <c r="G9" s="2">
        <v>15164</v>
      </c>
      <c r="H9" s="1">
        <v>14737</v>
      </c>
      <c r="I9" s="4">
        <f aca="true" t="shared" si="0" ref="I9:I17">+H9-G9</f>
        <v>-427</v>
      </c>
      <c r="J9" s="8"/>
      <c r="K9" s="2">
        <v>96824</v>
      </c>
      <c r="L9" s="4">
        <f aca="true" t="shared" si="1" ref="L9:L17">+C9+D9+E9+F9-I9-J9+K9</f>
        <v>105622</v>
      </c>
      <c r="M9" s="2">
        <v>0</v>
      </c>
      <c r="N9" s="8"/>
      <c r="O9" s="2">
        <v>18466</v>
      </c>
      <c r="P9" s="2">
        <v>0</v>
      </c>
      <c r="Q9" s="2">
        <v>34235</v>
      </c>
      <c r="R9" s="2">
        <v>13657</v>
      </c>
      <c r="S9" s="2">
        <v>0</v>
      </c>
      <c r="T9" s="2">
        <v>39264</v>
      </c>
      <c r="U9" s="4">
        <f aca="true" t="shared" si="2" ref="U9:U17">SUM(M9:T9)</f>
        <v>105622</v>
      </c>
    </row>
    <row r="10" spans="1:21" ht="15" customHeight="1">
      <c r="A10" s="3">
        <v>18</v>
      </c>
      <c r="B10" s="3" t="s">
        <v>69</v>
      </c>
      <c r="C10" s="7"/>
      <c r="D10" s="1">
        <v>21272</v>
      </c>
      <c r="E10" s="1">
        <v>0</v>
      </c>
      <c r="F10" s="1">
        <v>0</v>
      </c>
      <c r="G10" s="2">
        <v>16160.3</v>
      </c>
      <c r="H10" s="1">
        <v>15470.4</v>
      </c>
      <c r="I10" s="4">
        <f t="shared" si="0"/>
        <v>-689.8999999999996</v>
      </c>
      <c r="J10" s="8"/>
      <c r="K10" s="2">
        <v>52015</v>
      </c>
      <c r="L10" s="4">
        <f t="shared" si="1"/>
        <v>73976.9</v>
      </c>
      <c r="M10" s="2">
        <v>0</v>
      </c>
      <c r="N10" s="8"/>
      <c r="O10" s="2">
        <v>18162</v>
      </c>
      <c r="P10" s="2">
        <v>0</v>
      </c>
      <c r="Q10" s="2">
        <v>21016</v>
      </c>
      <c r="R10" s="2">
        <v>4186</v>
      </c>
      <c r="S10" s="2">
        <v>1274.9</v>
      </c>
      <c r="T10" s="2">
        <v>29338</v>
      </c>
      <c r="U10" s="4">
        <f t="shared" si="2"/>
        <v>73976.9</v>
      </c>
    </row>
    <row r="11" spans="1:21" ht="15" customHeight="1">
      <c r="A11" s="3">
        <v>19</v>
      </c>
      <c r="B11" s="3" t="s">
        <v>70</v>
      </c>
      <c r="C11" s="7"/>
      <c r="D11" s="1">
        <v>5321.7</v>
      </c>
      <c r="E11" s="1">
        <v>0</v>
      </c>
      <c r="F11" s="1">
        <v>0</v>
      </c>
      <c r="G11" s="2">
        <v>5954.58</v>
      </c>
      <c r="H11" s="1">
        <v>9743.14</v>
      </c>
      <c r="I11" s="4">
        <f t="shared" si="0"/>
        <v>3788.5599999999995</v>
      </c>
      <c r="J11" s="8"/>
      <c r="K11" s="2">
        <v>14993</v>
      </c>
      <c r="L11" s="4">
        <f t="shared" si="1"/>
        <v>16526.14</v>
      </c>
      <c r="M11" s="2">
        <v>0</v>
      </c>
      <c r="N11" s="8"/>
      <c r="O11" s="2">
        <v>3559</v>
      </c>
      <c r="P11" s="2">
        <v>0</v>
      </c>
      <c r="Q11" s="2">
        <v>602</v>
      </c>
      <c r="R11" s="2">
        <v>0</v>
      </c>
      <c r="S11" s="2">
        <v>0</v>
      </c>
      <c r="T11" s="2">
        <v>12365.14</v>
      </c>
      <c r="U11" s="4">
        <f t="shared" si="2"/>
        <v>16526.14</v>
      </c>
    </row>
    <row r="12" spans="1:21" ht="15" customHeight="1">
      <c r="A12" s="3">
        <v>20</v>
      </c>
      <c r="B12" s="3" t="s">
        <v>71</v>
      </c>
      <c r="C12" s="7"/>
      <c r="D12" s="1">
        <v>2075</v>
      </c>
      <c r="E12" s="1">
        <v>0</v>
      </c>
      <c r="F12" s="1">
        <v>14524</v>
      </c>
      <c r="G12" s="2">
        <v>19713</v>
      </c>
      <c r="H12" s="1">
        <v>14849</v>
      </c>
      <c r="I12" s="4">
        <f t="shared" si="0"/>
        <v>-4864</v>
      </c>
      <c r="J12" s="8"/>
      <c r="K12" s="2">
        <v>31168</v>
      </c>
      <c r="L12" s="4">
        <f t="shared" si="1"/>
        <v>52631</v>
      </c>
      <c r="M12" s="2">
        <v>14855</v>
      </c>
      <c r="N12" s="8"/>
      <c r="O12" s="2">
        <v>2104</v>
      </c>
      <c r="P12" s="2">
        <v>0</v>
      </c>
      <c r="Q12" s="2">
        <v>33056</v>
      </c>
      <c r="R12" s="2">
        <v>2496</v>
      </c>
      <c r="S12" s="2">
        <v>0</v>
      </c>
      <c r="T12" s="2">
        <v>120</v>
      </c>
      <c r="U12" s="4">
        <f t="shared" si="2"/>
        <v>52631</v>
      </c>
    </row>
    <row r="13" spans="1:21" ht="15" customHeight="1">
      <c r="A13" s="3">
        <v>21</v>
      </c>
      <c r="B13" s="3" t="s">
        <v>72</v>
      </c>
      <c r="C13" s="7"/>
      <c r="D13" s="1">
        <v>0</v>
      </c>
      <c r="E13" s="1">
        <v>0</v>
      </c>
      <c r="F13" s="1">
        <v>0</v>
      </c>
      <c r="G13" s="2">
        <v>3830</v>
      </c>
      <c r="H13" s="1">
        <v>3543</v>
      </c>
      <c r="I13" s="4">
        <f t="shared" si="0"/>
        <v>-287</v>
      </c>
      <c r="J13" s="8"/>
      <c r="K13" s="2">
        <v>3679</v>
      </c>
      <c r="L13" s="4">
        <f t="shared" si="1"/>
        <v>3966</v>
      </c>
      <c r="M13" s="2">
        <v>0</v>
      </c>
      <c r="N13" s="8"/>
      <c r="O13" s="2">
        <v>0</v>
      </c>
      <c r="P13" s="2">
        <v>0</v>
      </c>
      <c r="Q13" s="2">
        <v>3966</v>
      </c>
      <c r="R13" s="2">
        <v>0</v>
      </c>
      <c r="S13" s="2">
        <v>0</v>
      </c>
      <c r="T13" s="2">
        <v>0</v>
      </c>
      <c r="U13" s="4">
        <f t="shared" si="2"/>
        <v>3966</v>
      </c>
    </row>
    <row r="14" spans="1:21" ht="15" customHeight="1">
      <c r="A14" s="3">
        <v>22</v>
      </c>
      <c r="B14" s="3" t="s">
        <v>73</v>
      </c>
      <c r="C14" s="7"/>
      <c r="D14" s="1">
        <v>0</v>
      </c>
      <c r="E14" s="1">
        <v>0</v>
      </c>
      <c r="F14" s="1">
        <v>0</v>
      </c>
      <c r="G14" s="2">
        <v>6971</v>
      </c>
      <c r="H14" s="1">
        <v>4326</v>
      </c>
      <c r="I14" s="4">
        <f t="shared" si="0"/>
        <v>-2645</v>
      </c>
      <c r="J14" s="8"/>
      <c r="K14" s="2">
        <v>3959</v>
      </c>
      <c r="L14" s="4">
        <f t="shared" si="1"/>
        <v>6604</v>
      </c>
      <c r="M14" s="2">
        <v>0</v>
      </c>
      <c r="N14" s="8"/>
      <c r="O14" s="2">
        <v>6604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4">
        <f t="shared" si="2"/>
        <v>6604</v>
      </c>
    </row>
    <row r="15" spans="1:21" ht="15" customHeight="1">
      <c r="A15" s="3">
        <v>23</v>
      </c>
      <c r="B15" s="3" t="s">
        <v>74</v>
      </c>
      <c r="C15" s="7"/>
      <c r="D15" s="1"/>
      <c r="E15" s="1"/>
      <c r="F15" s="1"/>
      <c r="G15" s="2"/>
      <c r="H15" s="1"/>
      <c r="I15" s="4">
        <f t="shared" si="0"/>
        <v>0</v>
      </c>
      <c r="J15" s="8"/>
      <c r="K15" s="2"/>
      <c r="L15" s="4">
        <f t="shared" si="1"/>
        <v>0</v>
      </c>
      <c r="M15" s="2"/>
      <c r="N15" s="8"/>
      <c r="O15" s="2"/>
      <c r="P15" s="2"/>
      <c r="Q15" s="2"/>
      <c r="R15" s="2"/>
      <c r="S15" s="2"/>
      <c r="T15" s="2"/>
      <c r="U15" s="4">
        <f t="shared" si="2"/>
        <v>0</v>
      </c>
    </row>
    <row r="16" spans="1:21" ht="15" customHeight="1">
      <c r="A16" s="3">
        <v>24</v>
      </c>
      <c r="B16" s="3" t="s">
        <v>75</v>
      </c>
      <c r="C16" s="7"/>
      <c r="D16" s="1">
        <v>0</v>
      </c>
      <c r="E16" s="1">
        <v>0</v>
      </c>
      <c r="F16" s="1">
        <v>0</v>
      </c>
      <c r="G16" s="1">
        <v>14379</v>
      </c>
      <c r="H16" s="1">
        <v>18081</v>
      </c>
      <c r="I16" s="4">
        <f t="shared" si="0"/>
        <v>3702</v>
      </c>
      <c r="J16" s="8"/>
      <c r="K16" s="2">
        <v>6998</v>
      </c>
      <c r="L16" s="4">
        <f t="shared" si="1"/>
        <v>3296</v>
      </c>
      <c r="M16" s="2">
        <v>0</v>
      </c>
      <c r="N16" s="8"/>
      <c r="O16" s="2">
        <v>2587</v>
      </c>
      <c r="P16" s="2">
        <v>0</v>
      </c>
      <c r="Q16" s="2">
        <v>709</v>
      </c>
      <c r="R16" s="2">
        <v>0</v>
      </c>
      <c r="S16" s="2">
        <v>0</v>
      </c>
      <c r="T16" s="2">
        <v>0</v>
      </c>
      <c r="U16" s="4">
        <f t="shared" si="2"/>
        <v>3296</v>
      </c>
    </row>
    <row r="17" spans="1:21" ht="15" customHeight="1">
      <c r="A17" s="3">
        <v>25</v>
      </c>
      <c r="B17" s="3" t="s">
        <v>76</v>
      </c>
      <c r="C17" s="7"/>
      <c r="D17" s="1">
        <v>0</v>
      </c>
      <c r="E17" s="1">
        <v>0</v>
      </c>
      <c r="F17" s="1">
        <v>206</v>
      </c>
      <c r="G17" s="1">
        <v>32071</v>
      </c>
      <c r="H17" s="1">
        <v>37342</v>
      </c>
      <c r="I17" s="4">
        <f t="shared" si="0"/>
        <v>5271</v>
      </c>
      <c r="J17" s="8"/>
      <c r="K17" s="2">
        <v>43722.13</v>
      </c>
      <c r="L17" s="4">
        <f t="shared" si="1"/>
        <v>38657.13</v>
      </c>
      <c r="M17" s="2">
        <v>0</v>
      </c>
      <c r="N17" s="8"/>
      <c r="O17" s="2">
        <v>0</v>
      </c>
      <c r="P17" s="2">
        <v>0</v>
      </c>
      <c r="Q17" s="2">
        <v>19297</v>
      </c>
      <c r="R17" s="2">
        <v>19360.13</v>
      </c>
      <c r="S17" s="2">
        <v>0</v>
      </c>
      <c r="T17" s="2">
        <v>0</v>
      </c>
      <c r="U17" s="4">
        <f t="shared" si="2"/>
        <v>38657.130000000005</v>
      </c>
    </row>
    <row r="18" spans="1:21" ht="15" customHeight="1">
      <c r="A18" s="29"/>
      <c r="B18" s="29" t="s">
        <v>77</v>
      </c>
      <c r="C18" s="5">
        <f aca="true" t="shared" si="3" ref="C18:U18">SUM(C9:C17)</f>
        <v>0</v>
      </c>
      <c r="D18" s="5">
        <f t="shared" si="3"/>
        <v>37039.7</v>
      </c>
      <c r="E18" s="5">
        <f t="shared" si="3"/>
        <v>0</v>
      </c>
      <c r="F18" s="5">
        <f t="shared" si="3"/>
        <v>14730</v>
      </c>
      <c r="G18" s="5">
        <f t="shared" si="3"/>
        <v>114242.88</v>
      </c>
      <c r="H18" s="5">
        <f t="shared" si="3"/>
        <v>118091.54000000001</v>
      </c>
      <c r="I18" s="13">
        <f t="shared" si="3"/>
        <v>3848.66</v>
      </c>
      <c r="J18" s="5">
        <f t="shared" si="3"/>
        <v>0</v>
      </c>
      <c r="K18" s="6">
        <f t="shared" si="3"/>
        <v>253358.13</v>
      </c>
      <c r="L18" s="13">
        <f t="shared" si="3"/>
        <v>301279.17</v>
      </c>
      <c r="M18" s="13">
        <f t="shared" si="3"/>
        <v>14855</v>
      </c>
      <c r="N18" s="13">
        <f t="shared" si="3"/>
        <v>0</v>
      </c>
      <c r="O18" s="5">
        <f t="shared" si="3"/>
        <v>51482</v>
      </c>
      <c r="P18" s="5">
        <f t="shared" si="3"/>
        <v>0</v>
      </c>
      <c r="Q18" s="5">
        <f t="shared" si="3"/>
        <v>112881</v>
      </c>
      <c r="R18" s="5">
        <f t="shared" si="3"/>
        <v>39699.130000000005</v>
      </c>
      <c r="S18" s="5">
        <f t="shared" si="3"/>
        <v>1274.9</v>
      </c>
      <c r="T18" s="5">
        <f t="shared" si="3"/>
        <v>81087.14</v>
      </c>
      <c r="U18" s="13">
        <f t="shared" si="3"/>
        <v>301279.17</v>
      </c>
    </row>
    <row r="22" spans="7:10" ht="15" customHeight="1">
      <c r="G22" s="50" t="s">
        <v>78</v>
      </c>
      <c r="H22" s="50"/>
      <c r="I22" s="50"/>
      <c r="J22" s="14">
        <f>+('semilavorati mensile'!K28)-('semilavorati mensile'!L28+'monomeri mensile'!K18)</f>
        <v>1510.3599999998696</v>
      </c>
    </row>
  </sheetData>
  <sheetProtection selectLockedCells="1" selectUnlockedCells="1"/>
  <mergeCells count="30">
    <mergeCell ref="G22:I22"/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4" width="12.28125" style="0" customWidth="1"/>
    <col min="5" max="6" width="10.7109375" style="0" customWidth="1"/>
    <col min="7" max="7" width="12.57421875" style="0" customWidth="1"/>
    <col min="8" max="9" width="10.7109375" style="0" customWidth="1"/>
    <col min="10" max="10" width="12.00390625" style="0" customWidth="1"/>
    <col min="11" max="11" width="12.7109375" style="0" customWidth="1"/>
    <col min="12" max="12" width="13.28125" style="0" customWidth="1"/>
    <col min="13" max="14" width="12.7109375" style="0" customWidth="1"/>
    <col min="15" max="19" width="10.7109375" style="0" customWidth="1"/>
    <col min="20" max="20" width="12.57421875" style="0" customWidth="1"/>
    <col min="21" max="21" width="10.7109375" style="0" customWidth="1"/>
    <col min="22" max="22" width="13.8515625" style="0" customWidth="1"/>
  </cols>
  <sheetData>
    <row r="1" spans="1:22" ht="21" customHeight="1">
      <c r="A1" s="2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51" t="s">
        <v>80</v>
      </c>
      <c r="O1" s="51"/>
      <c r="P1" s="51"/>
      <c r="Q1" s="51"/>
      <c r="R1" s="51"/>
      <c r="S1" s="51"/>
      <c r="T1" s="51"/>
      <c r="U1" s="51"/>
      <c r="V1" s="51"/>
    </row>
    <row r="2" spans="1:22" ht="21" customHeight="1">
      <c r="A2" s="23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3" t="s">
        <v>81</v>
      </c>
      <c r="O2" s="33"/>
      <c r="P2" s="33"/>
      <c r="Q2" s="33"/>
      <c r="R2" s="33"/>
      <c r="S2" s="33"/>
      <c r="T2" s="33"/>
      <c r="U2" s="33"/>
      <c r="V2" s="33"/>
    </row>
    <row r="3" spans="1:22" ht="16.5" customHeight="1">
      <c r="A3" s="20"/>
      <c r="B3" s="28"/>
      <c r="C3" s="19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5"/>
      <c r="N3" s="56" t="s">
        <v>3</v>
      </c>
      <c r="O3" s="57"/>
      <c r="P3" s="57"/>
      <c r="Q3" s="57"/>
      <c r="R3" s="57"/>
      <c r="S3" s="57"/>
      <c r="T3" s="57"/>
      <c r="U3" s="57"/>
      <c r="V3" s="58"/>
    </row>
    <row r="4" spans="1:22" ht="12.75" customHeight="1">
      <c r="A4" s="36" t="s">
        <v>4</v>
      </c>
      <c r="B4" s="37"/>
      <c r="C4" s="38"/>
      <c r="D4" s="59" t="s">
        <v>5</v>
      </c>
      <c r="E4" s="60" t="s">
        <v>6</v>
      </c>
      <c r="F4" s="59" t="s">
        <v>7</v>
      </c>
      <c r="G4" s="60" t="s">
        <v>8</v>
      </c>
      <c r="H4" s="59" t="s">
        <v>9</v>
      </c>
      <c r="I4" s="60" t="s">
        <v>10</v>
      </c>
      <c r="J4" s="59" t="s">
        <v>11</v>
      </c>
      <c r="K4" s="60" t="s">
        <v>12</v>
      </c>
      <c r="L4" s="59" t="s">
        <v>13</v>
      </c>
      <c r="M4" s="60" t="s">
        <v>14</v>
      </c>
      <c r="N4" s="59" t="s">
        <v>15</v>
      </c>
      <c r="O4" s="60" t="s">
        <v>16</v>
      </c>
      <c r="P4" s="59" t="s">
        <v>17</v>
      </c>
      <c r="Q4" s="60" t="s">
        <v>18</v>
      </c>
      <c r="R4" s="59" t="s">
        <v>19</v>
      </c>
      <c r="S4" s="60" t="s">
        <v>20</v>
      </c>
      <c r="T4" s="59" t="s">
        <v>21</v>
      </c>
      <c r="U4" s="60" t="s">
        <v>22</v>
      </c>
      <c r="V4" s="59" t="s">
        <v>23</v>
      </c>
    </row>
    <row r="5" spans="1:22" ht="15.75" customHeight="1">
      <c r="A5" s="41" t="s">
        <v>79</v>
      </c>
      <c r="B5" s="61"/>
      <c r="C5" s="43"/>
      <c r="D5" s="62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2"/>
      <c r="Q5" s="63"/>
      <c r="R5" s="62"/>
      <c r="S5" s="63"/>
      <c r="T5" s="62"/>
      <c r="U5" s="63"/>
      <c r="V5" s="62"/>
    </row>
    <row r="6" spans="1:22" ht="124.5" customHeight="1">
      <c r="A6" s="41"/>
      <c r="B6" s="61"/>
      <c r="C6" s="43"/>
      <c r="D6" s="64"/>
      <c r="E6" s="65"/>
      <c r="F6" s="64"/>
      <c r="G6" s="65"/>
      <c r="H6" s="64"/>
      <c r="I6" s="65"/>
      <c r="J6" s="64"/>
      <c r="K6" s="65"/>
      <c r="L6" s="64"/>
      <c r="M6" s="65"/>
      <c r="N6" s="64"/>
      <c r="O6" s="65"/>
      <c r="P6" s="64"/>
      <c r="Q6" s="65"/>
      <c r="R6" s="64"/>
      <c r="S6" s="65"/>
      <c r="T6" s="64"/>
      <c r="U6" s="65"/>
      <c r="V6" s="64"/>
    </row>
    <row r="7" spans="1:22" ht="15" customHeight="1">
      <c r="A7" s="24" t="s">
        <v>25</v>
      </c>
      <c r="B7" s="44" t="s">
        <v>26</v>
      </c>
      <c r="C7" s="44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6" t="s">
        <v>46</v>
      </c>
      <c r="B8" s="66"/>
      <c r="C8" s="67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46" t="s">
        <v>47</v>
      </c>
      <c r="C9" s="68"/>
      <c r="D9" s="69">
        <v>29654</v>
      </c>
      <c r="E9" s="69">
        <v>0</v>
      </c>
      <c r="F9" s="69">
        <v>2975</v>
      </c>
      <c r="G9" s="69">
        <v>0</v>
      </c>
      <c r="H9" s="69">
        <v>0</v>
      </c>
      <c r="I9" s="69">
        <v>0</v>
      </c>
      <c r="J9" s="70">
        <f aca="true" t="shared" si="0" ref="J9:J19">+I9-H9</f>
        <v>0</v>
      </c>
      <c r="K9" s="69">
        <v>15694</v>
      </c>
      <c r="L9" s="71">
        <v>196390.13</v>
      </c>
      <c r="M9" s="72">
        <f aca="true" t="shared" si="1" ref="M9:M26">D9+E9+F9+G9-(J9+K9)+L9</f>
        <v>213325.13</v>
      </c>
      <c r="N9" s="69">
        <v>15140</v>
      </c>
      <c r="O9" s="73">
        <v>16699</v>
      </c>
      <c r="P9" s="69">
        <v>0</v>
      </c>
      <c r="Q9" s="69">
        <v>0</v>
      </c>
      <c r="R9" s="69">
        <v>0</v>
      </c>
      <c r="S9" s="69">
        <v>0</v>
      </c>
      <c r="T9" s="69">
        <v>175681.22</v>
      </c>
      <c r="U9" s="74">
        <v>5805</v>
      </c>
      <c r="V9" s="75">
        <f aca="true" t="shared" si="2" ref="V9:V19">SUM(N9:U9)</f>
        <v>213325.22</v>
      </c>
    </row>
    <row r="10" spans="1:22" ht="15" customHeight="1">
      <c r="A10" s="25">
        <v>2</v>
      </c>
      <c r="B10" s="46" t="s">
        <v>48</v>
      </c>
      <c r="C10" s="68"/>
      <c r="D10" s="69">
        <v>24084</v>
      </c>
      <c r="E10" s="69">
        <v>0</v>
      </c>
      <c r="F10" s="69">
        <v>0</v>
      </c>
      <c r="G10" s="69">
        <v>6188</v>
      </c>
      <c r="H10" s="69">
        <v>5952</v>
      </c>
      <c r="I10" s="69">
        <v>7669</v>
      </c>
      <c r="J10" s="70">
        <f t="shared" si="0"/>
        <v>1717</v>
      </c>
      <c r="K10" s="69">
        <v>28395</v>
      </c>
      <c r="L10" s="71">
        <v>35687</v>
      </c>
      <c r="M10" s="72">
        <f t="shared" si="1"/>
        <v>35847</v>
      </c>
      <c r="N10" s="69">
        <v>20421</v>
      </c>
      <c r="O10" s="73">
        <v>0</v>
      </c>
      <c r="P10" s="69">
        <v>7965</v>
      </c>
      <c r="Q10" s="69">
        <v>0</v>
      </c>
      <c r="R10" s="69">
        <v>7456</v>
      </c>
      <c r="S10" s="69">
        <v>0</v>
      </c>
      <c r="T10" s="69">
        <v>5</v>
      </c>
      <c r="U10" s="74">
        <v>0</v>
      </c>
      <c r="V10" s="75">
        <f t="shared" si="2"/>
        <v>35847</v>
      </c>
    </row>
    <row r="11" spans="1:22" ht="15" customHeight="1">
      <c r="A11" s="25">
        <v>3</v>
      </c>
      <c r="B11" s="46" t="s">
        <v>49</v>
      </c>
      <c r="C11" s="68"/>
      <c r="D11" s="69">
        <v>545233</v>
      </c>
      <c r="E11" s="69">
        <v>47779</v>
      </c>
      <c r="F11" s="69">
        <v>0</v>
      </c>
      <c r="G11" s="69">
        <v>434919</v>
      </c>
      <c r="H11" s="69">
        <v>70477</v>
      </c>
      <c r="I11" s="69">
        <v>72259</v>
      </c>
      <c r="J11" s="70">
        <f t="shared" si="0"/>
        <v>1782</v>
      </c>
      <c r="K11" s="69">
        <v>1026149</v>
      </c>
      <c r="L11" s="71">
        <v>0</v>
      </c>
      <c r="M11" s="72">
        <f t="shared" si="1"/>
        <v>0</v>
      </c>
      <c r="N11" s="69">
        <v>0</v>
      </c>
      <c r="O11" s="73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74">
        <v>0</v>
      </c>
      <c r="V11" s="75">
        <f t="shared" si="2"/>
        <v>0</v>
      </c>
    </row>
    <row r="12" spans="1:22" ht="15" customHeight="1">
      <c r="A12" s="25">
        <v>4</v>
      </c>
      <c r="B12" s="46" t="s">
        <v>50</v>
      </c>
      <c r="C12" s="68"/>
      <c r="D12" s="69">
        <v>228106</v>
      </c>
      <c r="E12" s="69">
        <v>0</v>
      </c>
      <c r="F12" s="69">
        <v>2150</v>
      </c>
      <c r="G12" s="69">
        <v>0</v>
      </c>
      <c r="H12" s="69">
        <v>51630</v>
      </c>
      <c r="I12" s="69">
        <v>50553</v>
      </c>
      <c r="J12" s="70">
        <f t="shared" si="0"/>
        <v>-1077</v>
      </c>
      <c r="K12" s="69">
        <v>231333</v>
      </c>
      <c r="L12" s="71">
        <v>0</v>
      </c>
      <c r="M12" s="72">
        <f t="shared" si="1"/>
        <v>0</v>
      </c>
      <c r="N12" s="69">
        <v>0</v>
      </c>
      <c r="O12" s="73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74">
        <v>0</v>
      </c>
      <c r="V12" s="75">
        <f t="shared" si="2"/>
        <v>0</v>
      </c>
    </row>
    <row r="13" spans="1:22" ht="15" customHeight="1">
      <c r="A13" s="25">
        <v>5</v>
      </c>
      <c r="B13" s="46" t="s">
        <v>51</v>
      </c>
      <c r="C13" s="68"/>
      <c r="D13" s="69">
        <v>74948</v>
      </c>
      <c r="E13" s="69">
        <v>0</v>
      </c>
      <c r="F13" s="69">
        <v>0</v>
      </c>
      <c r="G13" s="69">
        <v>96358</v>
      </c>
      <c r="H13" s="69">
        <v>52014</v>
      </c>
      <c r="I13" s="69">
        <v>78557</v>
      </c>
      <c r="J13" s="70">
        <f t="shared" si="0"/>
        <v>26543</v>
      </c>
      <c r="K13" s="69">
        <v>134375</v>
      </c>
      <c r="L13" s="71">
        <v>110516</v>
      </c>
      <c r="M13" s="72">
        <f t="shared" si="1"/>
        <v>120904</v>
      </c>
      <c r="N13" s="69">
        <v>0</v>
      </c>
      <c r="O13" s="73">
        <v>0</v>
      </c>
      <c r="P13" s="69">
        <v>0</v>
      </c>
      <c r="Q13" s="69">
        <v>0</v>
      </c>
      <c r="R13" s="69">
        <v>17964</v>
      </c>
      <c r="S13" s="69">
        <v>102940</v>
      </c>
      <c r="T13" s="69">
        <v>0</v>
      </c>
      <c r="U13" s="74">
        <v>0</v>
      </c>
      <c r="V13" s="75">
        <f t="shared" si="2"/>
        <v>120904</v>
      </c>
    </row>
    <row r="14" spans="1:22" ht="15" customHeight="1">
      <c r="A14" s="25">
        <v>6</v>
      </c>
      <c r="B14" s="46" t="s">
        <v>52</v>
      </c>
      <c r="C14" s="68"/>
      <c r="D14" s="69">
        <v>87931</v>
      </c>
      <c r="E14" s="69">
        <v>0</v>
      </c>
      <c r="F14" s="69">
        <v>0</v>
      </c>
      <c r="G14" s="69">
        <v>0</v>
      </c>
      <c r="H14" s="69">
        <v>5030</v>
      </c>
      <c r="I14" s="69">
        <v>11559</v>
      </c>
      <c r="J14" s="70">
        <f t="shared" si="0"/>
        <v>6529</v>
      </c>
      <c r="K14" s="69">
        <v>84395</v>
      </c>
      <c r="L14" s="71">
        <v>65945</v>
      </c>
      <c r="M14" s="72">
        <f t="shared" si="1"/>
        <v>62952</v>
      </c>
      <c r="N14" s="69">
        <v>60365</v>
      </c>
      <c r="O14" s="73">
        <v>0</v>
      </c>
      <c r="P14" s="69">
        <v>0</v>
      </c>
      <c r="Q14" s="69">
        <v>0</v>
      </c>
      <c r="R14" s="69">
        <v>0</v>
      </c>
      <c r="S14" s="69">
        <v>0</v>
      </c>
      <c r="T14" s="69">
        <v>2587</v>
      </c>
      <c r="U14" s="74">
        <v>0</v>
      </c>
      <c r="V14" s="75">
        <f t="shared" si="2"/>
        <v>62952</v>
      </c>
    </row>
    <row r="15" spans="1:22" ht="15" customHeight="1">
      <c r="A15" s="25">
        <v>7</v>
      </c>
      <c r="B15" s="46" t="s">
        <v>53</v>
      </c>
      <c r="C15" s="68"/>
      <c r="D15" s="69">
        <v>19228</v>
      </c>
      <c r="E15" s="69">
        <v>0</v>
      </c>
      <c r="F15" s="69">
        <v>0</v>
      </c>
      <c r="G15" s="69">
        <v>23359.07</v>
      </c>
      <c r="H15" s="69">
        <v>14766.42</v>
      </c>
      <c r="I15" s="69">
        <v>12267.31</v>
      </c>
      <c r="J15" s="70">
        <f t="shared" si="0"/>
        <v>-2499.1100000000006</v>
      </c>
      <c r="K15" s="69">
        <v>35224.19</v>
      </c>
      <c r="L15" s="71">
        <v>0</v>
      </c>
      <c r="M15" s="72">
        <f t="shared" si="1"/>
        <v>9861.989999999998</v>
      </c>
      <c r="N15" s="69">
        <v>0</v>
      </c>
      <c r="O15" s="73">
        <v>0</v>
      </c>
      <c r="P15" s="69">
        <v>0</v>
      </c>
      <c r="Q15" s="69">
        <v>0</v>
      </c>
      <c r="R15" s="69">
        <v>0</v>
      </c>
      <c r="S15" s="69">
        <v>0</v>
      </c>
      <c r="T15" s="69">
        <v>9862</v>
      </c>
      <c r="U15" s="74">
        <v>0</v>
      </c>
      <c r="V15" s="75">
        <f t="shared" si="2"/>
        <v>9862</v>
      </c>
    </row>
    <row r="16" spans="1:22" ht="15" customHeight="1">
      <c r="A16" s="25">
        <v>8</v>
      </c>
      <c r="B16" s="46" t="s">
        <v>54</v>
      </c>
      <c r="C16" s="68"/>
      <c r="D16" s="69">
        <v>18234</v>
      </c>
      <c r="E16" s="69">
        <v>11872.2</v>
      </c>
      <c r="F16" s="69">
        <v>0</v>
      </c>
      <c r="G16" s="69">
        <v>0</v>
      </c>
      <c r="H16" s="69">
        <v>20457.47</v>
      </c>
      <c r="I16" s="69">
        <v>20803.41</v>
      </c>
      <c r="J16" s="70">
        <f t="shared" si="0"/>
        <v>345.9399999999987</v>
      </c>
      <c r="K16" s="69">
        <v>14870.27</v>
      </c>
      <c r="L16" s="71">
        <v>37105</v>
      </c>
      <c r="M16" s="72">
        <f t="shared" si="1"/>
        <v>51994.990000000005</v>
      </c>
      <c r="N16" s="69">
        <v>0</v>
      </c>
      <c r="O16" s="73">
        <v>0</v>
      </c>
      <c r="P16" s="69">
        <v>0</v>
      </c>
      <c r="Q16" s="69">
        <v>0</v>
      </c>
      <c r="R16" s="69">
        <v>28039</v>
      </c>
      <c r="S16" s="69">
        <v>6045</v>
      </c>
      <c r="T16" s="69">
        <v>17911</v>
      </c>
      <c r="U16" s="74">
        <v>0</v>
      </c>
      <c r="V16" s="75">
        <f t="shared" si="2"/>
        <v>51995</v>
      </c>
    </row>
    <row r="17" spans="1:22" ht="15" customHeight="1">
      <c r="A17" s="25">
        <v>9</v>
      </c>
      <c r="B17" s="46" t="s">
        <v>55</v>
      </c>
      <c r="C17" s="68"/>
      <c r="D17" s="69">
        <v>0</v>
      </c>
      <c r="E17" s="69">
        <v>0</v>
      </c>
      <c r="F17" s="69">
        <v>150</v>
      </c>
      <c r="G17" s="69">
        <v>0</v>
      </c>
      <c r="H17" s="69">
        <v>7525</v>
      </c>
      <c r="I17" s="69">
        <v>11871</v>
      </c>
      <c r="J17" s="70">
        <f t="shared" si="0"/>
        <v>4346</v>
      </c>
      <c r="K17" s="69">
        <v>577</v>
      </c>
      <c r="L17" s="71">
        <v>6923</v>
      </c>
      <c r="M17" s="72">
        <f t="shared" si="1"/>
        <v>2150</v>
      </c>
      <c r="N17" s="69">
        <v>0</v>
      </c>
      <c r="O17" s="73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74">
        <v>2150</v>
      </c>
      <c r="V17" s="75">
        <f t="shared" si="2"/>
        <v>2150</v>
      </c>
    </row>
    <row r="18" spans="1:22" ht="15" customHeight="1">
      <c r="A18" s="25">
        <v>10</v>
      </c>
      <c r="B18" s="46" t="s">
        <v>56</v>
      </c>
      <c r="C18" s="68"/>
      <c r="D18" s="69"/>
      <c r="E18" s="69"/>
      <c r="F18" s="69"/>
      <c r="G18" s="69"/>
      <c r="H18" s="69"/>
      <c r="I18" s="69"/>
      <c r="J18" s="70">
        <f t="shared" si="0"/>
        <v>0</v>
      </c>
      <c r="K18" s="69"/>
      <c r="L18" s="71"/>
      <c r="M18" s="72">
        <f t="shared" si="1"/>
        <v>0</v>
      </c>
      <c r="N18" s="69"/>
      <c r="O18" s="73"/>
      <c r="P18" s="69"/>
      <c r="Q18" s="69"/>
      <c r="R18" s="69"/>
      <c r="S18" s="69"/>
      <c r="T18" s="69"/>
      <c r="U18" s="74"/>
      <c r="V18" s="75">
        <f t="shared" si="2"/>
        <v>0</v>
      </c>
    </row>
    <row r="19" spans="1:22" ht="15" customHeight="1">
      <c r="A19" s="25">
        <v>11</v>
      </c>
      <c r="B19" s="46" t="s">
        <v>57</v>
      </c>
      <c r="C19" s="68"/>
      <c r="D19" s="69">
        <v>0</v>
      </c>
      <c r="E19" s="69">
        <v>0</v>
      </c>
      <c r="F19" s="69">
        <v>29242.29</v>
      </c>
      <c r="G19" s="69">
        <v>819.44</v>
      </c>
      <c r="H19" s="69">
        <v>24235.39</v>
      </c>
      <c r="I19" s="69">
        <v>16418.79</v>
      </c>
      <c r="J19" s="70">
        <f t="shared" si="0"/>
        <v>-7816.5999999999985</v>
      </c>
      <c r="K19" s="69">
        <v>21613.87</v>
      </c>
      <c r="L19" s="71">
        <v>21064.32</v>
      </c>
      <c r="M19" s="72">
        <f t="shared" si="1"/>
        <v>37328.78</v>
      </c>
      <c r="N19" s="69">
        <v>0</v>
      </c>
      <c r="O19" s="73">
        <v>0</v>
      </c>
      <c r="P19" s="69">
        <v>0</v>
      </c>
      <c r="Q19" s="69">
        <v>0</v>
      </c>
      <c r="R19" s="69">
        <v>7534.9</v>
      </c>
      <c r="S19" s="69">
        <v>15233.14</v>
      </c>
      <c r="T19" s="69">
        <v>14560.72</v>
      </c>
      <c r="U19" s="74">
        <v>0</v>
      </c>
      <c r="V19" s="75">
        <f t="shared" si="2"/>
        <v>37328.76</v>
      </c>
    </row>
    <row r="20" spans="1:22" ht="15" customHeight="1">
      <c r="A20" s="26"/>
      <c r="B20" s="76" t="s">
        <v>58</v>
      </c>
      <c r="C20" s="77"/>
      <c r="D20" s="78">
        <f aca="true" t="shared" si="3" ref="D20:L20">SUM(D9:D19)</f>
        <v>1027418</v>
      </c>
      <c r="E20" s="78">
        <f t="shared" si="3"/>
        <v>59651.2</v>
      </c>
      <c r="F20" s="78">
        <f t="shared" si="3"/>
        <v>34517.29</v>
      </c>
      <c r="G20" s="78">
        <f t="shared" si="3"/>
        <v>561643.5099999999</v>
      </c>
      <c r="H20" s="78">
        <f t="shared" si="3"/>
        <v>252087.28000000003</v>
      </c>
      <c r="I20" s="78">
        <f t="shared" si="3"/>
        <v>281957.50999999995</v>
      </c>
      <c r="J20" s="78">
        <f t="shared" si="3"/>
        <v>29870.230000000003</v>
      </c>
      <c r="K20" s="78">
        <f t="shared" si="3"/>
        <v>1592626.33</v>
      </c>
      <c r="L20" s="78">
        <f t="shared" si="3"/>
        <v>473630.45</v>
      </c>
      <c r="M20" s="79">
        <f t="shared" si="1"/>
        <v>534363.8899999999</v>
      </c>
      <c r="N20" s="78">
        <f aca="true" t="shared" si="4" ref="N20:V20">SUM(N9:N19)</f>
        <v>95926</v>
      </c>
      <c r="O20" s="78">
        <f t="shared" si="4"/>
        <v>16699</v>
      </c>
      <c r="P20" s="78">
        <f t="shared" si="4"/>
        <v>7965</v>
      </c>
      <c r="Q20" s="78">
        <f t="shared" si="4"/>
        <v>0</v>
      </c>
      <c r="R20" s="78">
        <f t="shared" si="4"/>
        <v>60993.9</v>
      </c>
      <c r="S20" s="78">
        <f t="shared" si="4"/>
        <v>124218.14</v>
      </c>
      <c r="T20" s="78">
        <f t="shared" si="4"/>
        <v>220606.94</v>
      </c>
      <c r="U20" s="78">
        <f t="shared" si="4"/>
        <v>7955</v>
      </c>
      <c r="V20" s="80">
        <f t="shared" si="4"/>
        <v>534363.98</v>
      </c>
    </row>
    <row r="21" spans="1:22" ht="15" customHeight="1">
      <c r="A21" s="25">
        <v>12</v>
      </c>
      <c r="B21" s="46" t="s">
        <v>59</v>
      </c>
      <c r="C21" s="68"/>
      <c r="D21" s="69">
        <v>0</v>
      </c>
      <c r="E21" s="69">
        <v>72970</v>
      </c>
      <c r="F21" s="69">
        <v>660</v>
      </c>
      <c r="G21" s="69">
        <v>0</v>
      </c>
      <c r="H21" s="69">
        <v>9650</v>
      </c>
      <c r="I21" s="69">
        <v>7918</v>
      </c>
      <c r="J21" s="70">
        <f>+I21-H21</f>
        <v>-1732</v>
      </c>
      <c r="K21" s="69">
        <v>98401</v>
      </c>
      <c r="L21" s="71">
        <v>130855</v>
      </c>
      <c r="M21" s="72">
        <f t="shared" si="1"/>
        <v>107816</v>
      </c>
      <c r="N21" s="69">
        <v>38904</v>
      </c>
      <c r="O21" s="73">
        <v>0</v>
      </c>
      <c r="P21" s="69">
        <v>35221</v>
      </c>
      <c r="Q21" s="69">
        <v>0</v>
      </c>
      <c r="R21" s="69">
        <v>25632</v>
      </c>
      <c r="S21" s="69">
        <v>5531</v>
      </c>
      <c r="T21" s="69">
        <v>2528</v>
      </c>
      <c r="U21" s="74">
        <v>0</v>
      </c>
      <c r="V21" s="75">
        <f>SUM(N21:U21)</f>
        <v>107816</v>
      </c>
    </row>
    <row r="22" spans="1:22" ht="15" customHeight="1">
      <c r="A22" s="25">
        <v>13</v>
      </c>
      <c r="B22" s="46" t="s">
        <v>60</v>
      </c>
      <c r="C22" s="68"/>
      <c r="D22" s="69">
        <v>11586</v>
      </c>
      <c r="E22" s="69">
        <v>3528</v>
      </c>
      <c r="F22" s="69">
        <v>6240</v>
      </c>
      <c r="G22" s="69">
        <v>30674</v>
      </c>
      <c r="H22" s="69">
        <v>69893</v>
      </c>
      <c r="I22" s="69">
        <v>97513</v>
      </c>
      <c r="J22" s="70">
        <f>+I22-H22</f>
        <v>27620</v>
      </c>
      <c r="K22" s="69">
        <v>100568</v>
      </c>
      <c r="L22" s="71">
        <v>455857</v>
      </c>
      <c r="M22" s="72">
        <f t="shared" si="1"/>
        <v>379697</v>
      </c>
      <c r="N22" s="69">
        <v>256616</v>
      </c>
      <c r="O22" s="73">
        <v>0</v>
      </c>
      <c r="P22" s="69">
        <v>57813</v>
      </c>
      <c r="Q22" s="69">
        <v>0</v>
      </c>
      <c r="R22" s="69">
        <v>15695</v>
      </c>
      <c r="S22" s="69">
        <v>49530</v>
      </c>
      <c r="T22" s="69">
        <v>0</v>
      </c>
      <c r="U22" s="74">
        <v>43</v>
      </c>
      <c r="V22" s="75">
        <f>SUM(N22:U22)</f>
        <v>379697</v>
      </c>
    </row>
    <row r="23" spans="1:22" ht="15" customHeight="1">
      <c r="A23" s="25">
        <v>14</v>
      </c>
      <c r="B23" s="46" t="s">
        <v>61</v>
      </c>
      <c r="C23" s="68"/>
      <c r="D23" s="69">
        <v>0</v>
      </c>
      <c r="E23" s="69">
        <v>0</v>
      </c>
      <c r="F23" s="69">
        <v>6352</v>
      </c>
      <c r="G23" s="69">
        <v>39727</v>
      </c>
      <c r="H23" s="69">
        <v>32427</v>
      </c>
      <c r="I23" s="69">
        <v>31012</v>
      </c>
      <c r="J23" s="70">
        <f>+I23-H23</f>
        <v>-1415</v>
      </c>
      <c r="K23" s="69">
        <v>140972</v>
      </c>
      <c r="L23" s="71">
        <v>94344</v>
      </c>
      <c r="M23" s="72">
        <f t="shared" si="1"/>
        <v>866</v>
      </c>
      <c r="N23" s="69">
        <v>0</v>
      </c>
      <c r="O23" s="73">
        <v>0</v>
      </c>
      <c r="P23" s="69">
        <v>0</v>
      </c>
      <c r="Q23" s="69">
        <v>0</v>
      </c>
      <c r="R23" s="69">
        <v>866</v>
      </c>
      <c r="S23" s="69">
        <v>0</v>
      </c>
      <c r="T23" s="69">
        <v>0</v>
      </c>
      <c r="U23" s="74">
        <v>0</v>
      </c>
      <c r="V23" s="75">
        <f>SUM(N23:U23)</f>
        <v>866</v>
      </c>
    </row>
    <row r="24" spans="1:22" ht="15" customHeight="1">
      <c r="A24" s="26"/>
      <c r="B24" s="76" t="s">
        <v>62</v>
      </c>
      <c r="C24" s="77"/>
      <c r="D24" s="78">
        <f aca="true" t="shared" si="5" ref="D24:L24">SUM(D21:D23)</f>
        <v>11586</v>
      </c>
      <c r="E24" s="78">
        <f t="shared" si="5"/>
        <v>76498</v>
      </c>
      <c r="F24" s="78">
        <f t="shared" si="5"/>
        <v>13252</v>
      </c>
      <c r="G24" s="78">
        <f t="shared" si="5"/>
        <v>70401</v>
      </c>
      <c r="H24" s="78">
        <f t="shared" si="5"/>
        <v>111970</v>
      </c>
      <c r="I24" s="78">
        <f t="shared" si="5"/>
        <v>136443</v>
      </c>
      <c r="J24" s="78">
        <f t="shared" si="5"/>
        <v>24473</v>
      </c>
      <c r="K24" s="78">
        <f t="shared" si="5"/>
        <v>339941</v>
      </c>
      <c r="L24" s="81">
        <f t="shared" si="5"/>
        <v>681056</v>
      </c>
      <c r="M24" s="79">
        <f t="shared" si="1"/>
        <v>488379</v>
      </c>
      <c r="N24" s="78">
        <f aca="true" t="shared" si="6" ref="N24:V24">SUM(N21:N23)</f>
        <v>295520</v>
      </c>
      <c r="O24" s="78">
        <f t="shared" si="6"/>
        <v>0</v>
      </c>
      <c r="P24" s="78">
        <f t="shared" si="6"/>
        <v>93034</v>
      </c>
      <c r="Q24" s="78">
        <f t="shared" si="6"/>
        <v>0</v>
      </c>
      <c r="R24" s="78">
        <f t="shared" si="6"/>
        <v>42193</v>
      </c>
      <c r="S24" s="78">
        <f t="shared" si="6"/>
        <v>55061</v>
      </c>
      <c r="T24" s="78">
        <f t="shared" si="6"/>
        <v>2528</v>
      </c>
      <c r="U24" s="78">
        <f t="shared" si="6"/>
        <v>43</v>
      </c>
      <c r="V24" s="80">
        <f t="shared" si="6"/>
        <v>488379</v>
      </c>
    </row>
    <row r="25" spans="1:22" ht="15" customHeight="1">
      <c r="A25" s="25">
        <v>15</v>
      </c>
      <c r="B25" s="46" t="s">
        <v>63</v>
      </c>
      <c r="C25" s="68"/>
      <c r="D25" s="69">
        <v>160219</v>
      </c>
      <c r="E25" s="69">
        <v>2466.11</v>
      </c>
      <c r="F25" s="69">
        <v>4539.76</v>
      </c>
      <c r="G25" s="69">
        <v>0</v>
      </c>
      <c r="H25" s="69">
        <v>0</v>
      </c>
      <c r="I25" s="69">
        <v>0</v>
      </c>
      <c r="J25" s="70">
        <f>+I25-H25</f>
        <v>0</v>
      </c>
      <c r="K25" s="69">
        <v>2466.11</v>
      </c>
      <c r="L25" s="71">
        <v>0</v>
      </c>
      <c r="M25" s="72">
        <f t="shared" si="1"/>
        <v>164758.76</v>
      </c>
      <c r="N25" s="69">
        <v>0</v>
      </c>
      <c r="O25" s="73">
        <v>0</v>
      </c>
      <c r="P25" s="69">
        <v>0</v>
      </c>
      <c r="Q25" s="69">
        <v>0</v>
      </c>
      <c r="R25" s="69">
        <v>0</v>
      </c>
      <c r="S25" s="69">
        <v>0</v>
      </c>
      <c r="T25" s="69">
        <v>164758.76</v>
      </c>
      <c r="U25" s="74">
        <v>0</v>
      </c>
      <c r="V25" s="75">
        <f>SUM(N25:U25)</f>
        <v>164758.76</v>
      </c>
    </row>
    <row r="26" spans="1:22" ht="15" customHeight="1">
      <c r="A26" s="25">
        <v>16</v>
      </c>
      <c r="B26" s="46" t="s">
        <v>64</v>
      </c>
      <c r="C26" s="68"/>
      <c r="D26" s="69">
        <v>0</v>
      </c>
      <c r="E26" s="69">
        <v>8528</v>
      </c>
      <c r="F26" s="69">
        <v>0</v>
      </c>
      <c r="G26" s="69">
        <v>2573</v>
      </c>
      <c r="H26" s="69">
        <v>3394</v>
      </c>
      <c r="I26" s="69">
        <v>3290</v>
      </c>
      <c r="J26" s="70">
        <f>+I26-H26</f>
        <v>-104</v>
      </c>
      <c r="K26" s="69">
        <v>11205</v>
      </c>
      <c r="L26" s="71">
        <v>11205</v>
      </c>
      <c r="M26" s="72">
        <f t="shared" si="1"/>
        <v>11205</v>
      </c>
      <c r="N26" s="69">
        <v>11205</v>
      </c>
      <c r="O26" s="73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74">
        <v>0</v>
      </c>
      <c r="V26" s="75">
        <f>SUM(N26:U26)</f>
        <v>11205</v>
      </c>
    </row>
    <row r="27" spans="1:22" ht="15" customHeight="1">
      <c r="A27" s="26"/>
      <c r="B27" s="76" t="s">
        <v>65</v>
      </c>
      <c r="C27" s="77"/>
      <c r="D27" s="82">
        <f aca="true" t="shared" si="7" ref="D27:J27">SUM(D25:D26)</f>
        <v>160219</v>
      </c>
      <c r="E27" s="82">
        <f t="shared" si="7"/>
        <v>10994.11</v>
      </c>
      <c r="F27" s="82">
        <f t="shared" si="7"/>
        <v>4539.76</v>
      </c>
      <c r="G27" s="82">
        <f t="shared" si="7"/>
        <v>2573</v>
      </c>
      <c r="H27" s="82">
        <f t="shared" si="7"/>
        <v>3394</v>
      </c>
      <c r="I27" s="82">
        <f t="shared" si="7"/>
        <v>3290</v>
      </c>
      <c r="J27" s="82">
        <f t="shared" si="7"/>
        <v>-104</v>
      </c>
      <c r="K27" s="82">
        <f>L27+M27-(D27+E27+F27+G27)</f>
        <v>11309</v>
      </c>
      <c r="L27" s="82">
        <f>SUM(K25:K26)</f>
        <v>13671.11</v>
      </c>
      <c r="M27" s="82">
        <f aca="true" t="shared" si="8" ref="M27:V27">SUM(M25:M26)</f>
        <v>175963.76</v>
      </c>
      <c r="N27" s="82">
        <f t="shared" si="8"/>
        <v>11205</v>
      </c>
      <c r="O27" s="82">
        <f t="shared" si="8"/>
        <v>0</v>
      </c>
      <c r="P27" s="82">
        <f t="shared" si="8"/>
        <v>0</v>
      </c>
      <c r="Q27" s="82">
        <f t="shared" si="8"/>
        <v>0</v>
      </c>
      <c r="R27" s="82">
        <f t="shared" si="8"/>
        <v>0</v>
      </c>
      <c r="S27" s="82">
        <f t="shared" si="8"/>
        <v>0</v>
      </c>
      <c r="T27" s="82">
        <f t="shared" si="8"/>
        <v>164758.76</v>
      </c>
      <c r="U27" s="82">
        <f t="shared" si="8"/>
        <v>0</v>
      </c>
      <c r="V27" s="83">
        <f t="shared" si="8"/>
        <v>175963.76</v>
      </c>
    </row>
    <row r="28" spans="1:22" ht="15" customHeight="1">
      <c r="A28" s="27"/>
      <c r="B28" s="84" t="s">
        <v>66</v>
      </c>
      <c r="C28" s="85"/>
      <c r="D28" s="86">
        <f aca="true" t="shared" si="9" ref="D28:V28">+D20+D24+D27</f>
        <v>1199223</v>
      </c>
      <c r="E28" s="86">
        <f t="shared" si="9"/>
        <v>147143.31</v>
      </c>
      <c r="F28" s="86">
        <f t="shared" si="9"/>
        <v>52309.05</v>
      </c>
      <c r="G28" s="86">
        <f t="shared" si="9"/>
        <v>634617.5099999999</v>
      </c>
      <c r="H28" s="86">
        <f t="shared" si="9"/>
        <v>367451.28</v>
      </c>
      <c r="I28" s="86">
        <f t="shared" si="9"/>
        <v>421690.50999999995</v>
      </c>
      <c r="J28" s="86">
        <f t="shared" si="9"/>
        <v>54239.23</v>
      </c>
      <c r="K28" s="86">
        <f t="shared" si="9"/>
        <v>1943876.33</v>
      </c>
      <c r="L28" s="86">
        <f t="shared" si="9"/>
        <v>1168357.56</v>
      </c>
      <c r="M28" s="86">
        <f t="shared" si="9"/>
        <v>1198706.65</v>
      </c>
      <c r="N28" s="86">
        <f t="shared" si="9"/>
        <v>402651</v>
      </c>
      <c r="O28" s="86">
        <f t="shared" si="9"/>
        <v>16699</v>
      </c>
      <c r="P28" s="86">
        <f t="shared" si="9"/>
        <v>100999</v>
      </c>
      <c r="Q28" s="86">
        <f t="shared" si="9"/>
        <v>0</v>
      </c>
      <c r="R28" s="86">
        <f t="shared" si="9"/>
        <v>103186.9</v>
      </c>
      <c r="S28" s="86">
        <f t="shared" si="9"/>
        <v>179279.14</v>
      </c>
      <c r="T28" s="86">
        <f t="shared" si="9"/>
        <v>387893.7</v>
      </c>
      <c r="U28" s="86">
        <f t="shared" si="9"/>
        <v>7998</v>
      </c>
      <c r="V28" s="87">
        <f t="shared" si="9"/>
        <v>1198706.74</v>
      </c>
    </row>
  </sheetData>
  <sheetProtection selectLockedCells="1" selectUnlockedCells="1"/>
  <mergeCells count="50">
    <mergeCell ref="A4:C4"/>
    <mergeCell ref="A5:C5"/>
    <mergeCell ref="A6:C6"/>
    <mergeCell ref="A8:C8"/>
    <mergeCell ref="B24:C24"/>
    <mergeCell ref="B25:C25"/>
    <mergeCell ref="B12:C12"/>
    <mergeCell ref="B13:C13"/>
    <mergeCell ref="B14:C14"/>
    <mergeCell ref="B15:C15"/>
    <mergeCell ref="B26:C26"/>
    <mergeCell ref="B27:C27"/>
    <mergeCell ref="B28:C28"/>
    <mergeCell ref="B18:C18"/>
    <mergeCell ref="B19:C19"/>
    <mergeCell ref="B20:C20"/>
    <mergeCell ref="B21:C21"/>
    <mergeCell ref="B22:C22"/>
    <mergeCell ref="B23:C23"/>
    <mergeCell ref="B16:C16"/>
    <mergeCell ref="B17:C17"/>
    <mergeCell ref="V4:V6"/>
    <mergeCell ref="B7:C7"/>
    <mergeCell ref="B9:C9"/>
    <mergeCell ref="B10:C10"/>
    <mergeCell ref="B11:C11"/>
    <mergeCell ref="P4:P6"/>
    <mergeCell ref="Q4:Q6"/>
    <mergeCell ref="R4:R6"/>
    <mergeCell ref="S4:S6"/>
    <mergeCell ref="T4:T6"/>
    <mergeCell ref="U4:U6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8515625" style="0" customWidth="1"/>
    <col min="2" max="2" width="29.140625" style="0" customWidth="1"/>
    <col min="3" max="3" width="9.7109375" style="0" customWidth="1"/>
    <col min="4" max="4" width="11.28125" style="0" customWidth="1"/>
    <col min="5" max="7" width="9.7109375" style="0" customWidth="1"/>
    <col min="8" max="8" width="10.8515625" style="0" customWidth="1"/>
    <col min="9" max="9" width="9.7109375" style="0" customWidth="1"/>
    <col min="10" max="10" width="11.8515625" style="0" customWidth="1"/>
    <col min="11" max="11" width="10.7109375" style="0" customWidth="1"/>
    <col min="12" max="12" width="10.8515625" style="0" customWidth="1"/>
    <col min="13" max="14" width="9.7109375" style="0" customWidth="1"/>
    <col min="15" max="15" width="10.8515625" style="0" customWidth="1"/>
    <col min="16" max="16" width="9.7109375" style="0" customWidth="1"/>
    <col min="17" max="17" width="10.7109375" style="0" customWidth="1"/>
    <col min="18" max="18" width="10.8515625" style="0" customWidth="1"/>
    <col min="19" max="19" width="9.7109375" style="0" customWidth="1"/>
    <col min="20" max="20" width="11.140625" style="0" customWidth="1"/>
    <col min="21" max="21" width="13.7109375" style="0" customWidth="1"/>
  </cols>
  <sheetData>
    <row r="1" spans="1:21" ht="21" customHeight="1">
      <c r="A1" s="2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51" t="s">
        <v>80</v>
      </c>
      <c r="N1" s="51"/>
      <c r="O1" s="51"/>
      <c r="P1" s="51"/>
      <c r="Q1" s="51"/>
      <c r="R1" s="51"/>
      <c r="S1" s="51"/>
      <c r="T1" s="51"/>
      <c r="U1" s="51"/>
    </row>
    <row r="2" spans="1:21" ht="21" customHeight="1">
      <c r="A2" s="23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81</v>
      </c>
      <c r="N2" s="33"/>
      <c r="O2" s="33"/>
      <c r="P2" s="33"/>
      <c r="Q2" s="33"/>
      <c r="R2" s="33"/>
      <c r="S2" s="33"/>
      <c r="T2" s="33"/>
      <c r="U2" s="33"/>
    </row>
    <row r="3" spans="1:21" ht="16.5" customHeight="1">
      <c r="A3" s="9"/>
      <c r="B3" s="9"/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5" t="s">
        <v>3</v>
      </c>
      <c r="N3" s="35"/>
      <c r="O3" s="35"/>
      <c r="P3" s="35"/>
      <c r="Q3" s="35"/>
      <c r="R3" s="35"/>
      <c r="S3" s="35"/>
      <c r="T3" s="35"/>
      <c r="U3" s="35"/>
    </row>
    <row r="4" spans="1:21" ht="12.75" customHeight="1">
      <c r="A4" s="36" t="s">
        <v>4</v>
      </c>
      <c r="B4" s="37"/>
      <c r="C4" s="39" t="s">
        <v>5</v>
      </c>
      <c r="D4" s="40" t="s">
        <v>6</v>
      </c>
      <c r="E4" s="39" t="s">
        <v>7</v>
      </c>
      <c r="F4" s="40" t="s">
        <v>8</v>
      </c>
      <c r="G4" s="39" t="s">
        <v>9</v>
      </c>
      <c r="H4" s="40" t="s">
        <v>10</v>
      </c>
      <c r="I4" s="39" t="s">
        <v>11</v>
      </c>
      <c r="J4" s="40" t="s">
        <v>12</v>
      </c>
      <c r="K4" s="39" t="s">
        <v>13</v>
      </c>
      <c r="L4" s="40" t="s">
        <v>14</v>
      </c>
      <c r="M4" s="39" t="s">
        <v>15</v>
      </c>
      <c r="N4" s="40" t="s">
        <v>16</v>
      </c>
      <c r="O4" s="39" t="s">
        <v>17</v>
      </c>
      <c r="P4" s="40" t="s">
        <v>18</v>
      </c>
      <c r="Q4" s="39" t="s">
        <v>19</v>
      </c>
      <c r="R4" s="40" t="s">
        <v>20</v>
      </c>
      <c r="S4" s="39" t="s">
        <v>21</v>
      </c>
      <c r="T4" s="40" t="s">
        <v>22</v>
      </c>
      <c r="U4" s="39" t="s">
        <v>23</v>
      </c>
    </row>
    <row r="5" spans="1:21" ht="15.75" customHeight="1">
      <c r="A5" s="41" t="s">
        <v>79</v>
      </c>
      <c r="B5" s="42"/>
      <c r="C5" s="39"/>
      <c r="D5" s="40"/>
      <c r="E5" s="39"/>
      <c r="F5" s="40"/>
      <c r="G5" s="39"/>
      <c r="H5" s="40"/>
      <c r="I5" s="39"/>
      <c r="J5" s="40"/>
      <c r="K5" s="39"/>
      <c r="L5" s="40"/>
      <c r="M5" s="39"/>
      <c r="N5" s="40"/>
      <c r="O5" s="39"/>
      <c r="P5" s="40"/>
      <c r="Q5" s="39"/>
      <c r="R5" s="40"/>
      <c r="S5" s="39"/>
      <c r="T5" s="40"/>
      <c r="U5" s="39"/>
    </row>
    <row r="6" spans="1:21" ht="136.5" customHeight="1">
      <c r="A6" s="47"/>
      <c r="B6" s="48"/>
      <c r="C6" s="39"/>
      <c r="D6" s="40"/>
      <c r="E6" s="39"/>
      <c r="F6" s="40"/>
      <c r="G6" s="39"/>
      <c r="H6" s="40"/>
      <c r="I6" s="39"/>
      <c r="J6" s="40"/>
      <c r="K6" s="39"/>
      <c r="L6" s="40"/>
      <c r="M6" s="39"/>
      <c r="N6" s="40"/>
      <c r="O6" s="39"/>
      <c r="P6" s="40"/>
      <c r="Q6" s="39"/>
      <c r="R6" s="40"/>
      <c r="S6" s="39"/>
      <c r="T6" s="40"/>
      <c r="U6" s="39"/>
    </row>
    <row r="7" spans="1:21" ht="15" customHeight="1">
      <c r="A7" s="24" t="s">
        <v>25</v>
      </c>
      <c r="B7" s="3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33</v>
      </c>
      <c r="J7" s="10" t="s">
        <v>34</v>
      </c>
      <c r="K7" s="10" t="s">
        <v>35</v>
      </c>
      <c r="L7" s="10" t="s">
        <v>36</v>
      </c>
      <c r="M7" s="10" t="s">
        <v>37</v>
      </c>
      <c r="N7" s="10" t="s">
        <v>38</v>
      </c>
      <c r="O7" s="10" t="s">
        <v>39</v>
      </c>
      <c r="P7" s="10" t="s">
        <v>40</v>
      </c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</row>
    <row r="8" spans="1:21" ht="15" customHeight="1">
      <c r="A8" s="45" t="s">
        <v>67</v>
      </c>
      <c r="B8" s="45"/>
      <c r="C8" s="11"/>
      <c r="D8" s="12"/>
      <c r="E8" s="12"/>
      <c r="F8" s="12"/>
      <c r="G8" s="12"/>
      <c r="H8" s="12"/>
      <c r="I8" s="12"/>
      <c r="J8" s="11"/>
      <c r="K8" s="12"/>
      <c r="L8" s="11"/>
      <c r="M8" s="11"/>
      <c r="N8" s="11"/>
      <c r="O8" s="12"/>
      <c r="P8" s="12"/>
      <c r="Q8" s="12"/>
      <c r="R8" s="12"/>
      <c r="S8" s="12"/>
      <c r="T8" s="12"/>
      <c r="U8" s="11"/>
    </row>
    <row r="9" spans="1:21" ht="15" customHeight="1">
      <c r="A9" s="3">
        <v>17</v>
      </c>
      <c r="B9" s="3" t="s">
        <v>68</v>
      </c>
      <c r="C9" s="7"/>
      <c r="D9" s="1">
        <v>13950</v>
      </c>
      <c r="E9" s="1">
        <v>0</v>
      </c>
      <c r="F9" s="1">
        <v>0</v>
      </c>
      <c r="G9" s="2">
        <v>13765</v>
      </c>
      <c r="H9" s="1">
        <v>14737</v>
      </c>
      <c r="I9" s="4">
        <f aca="true" t="shared" si="0" ref="I9:I17">+H9-G9</f>
        <v>972</v>
      </c>
      <c r="J9" s="8"/>
      <c r="K9" s="2">
        <v>276120</v>
      </c>
      <c r="L9" s="4">
        <f aca="true" t="shared" si="1" ref="L9:L17">+C9+D9+E9+F9-I9-J9+K9</f>
        <v>289098</v>
      </c>
      <c r="M9" s="2">
        <v>0</v>
      </c>
      <c r="N9" s="8"/>
      <c r="O9" s="2">
        <v>35589</v>
      </c>
      <c r="P9" s="2">
        <v>0</v>
      </c>
      <c r="Q9" s="2">
        <v>94846</v>
      </c>
      <c r="R9" s="2">
        <v>54709</v>
      </c>
      <c r="S9" s="2">
        <v>0</v>
      </c>
      <c r="T9" s="2">
        <v>103954</v>
      </c>
      <c r="U9" s="4">
        <f aca="true" t="shared" si="2" ref="U9:U17">SUM(M9:T9)</f>
        <v>289098</v>
      </c>
    </row>
    <row r="10" spans="1:21" ht="15" customHeight="1">
      <c r="A10" s="3">
        <v>18</v>
      </c>
      <c r="B10" s="3" t="s">
        <v>69</v>
      </c>
      <c r="C10" s="7"/>
      <c r="D10" s="1">
        <v>61430</v>
      </c>
      <c r="E10" s="1">
        <v>1998.48</v>
      </c>
      <c r="F10" s="1">
        <v>4377</v>
      </c>
      <c r="G10" s="2">
        <v>14905.29</v>
      </c>
      <c r="H10" s="1">
        <v>15470.4</v>
      </c>
      <c r="I10" s="4">
        <f t="shared" si="0"/>
        <v>565.1099999999988</v>
      </c>
      <c r="J10" s="8"/>
      <c r="K10" s="2">
        <v>160323</v>
      </c>
      <c r="L10" s="4">
        <f t="shared" si="1"/>
        <v>227563.37</v>
      </c>
      <c r="M10" s="2">
        <v>0</v>
      </c>
      <c r="N10" s="8"/>
      <c r="O10" s="2">
        <v>56013</v>
      </c>
      <c r="P10" s="2">
        <v>0</v>
      </c>
      <c r="Q10" s="2">
        <v>61548</v>
      </c>
      <c r="R10" s="2">
        <v>12647</v>
      </c>
      <c r="S10" s="2">
        <v>3583.37</v>
      </c>
      <c r="T10" s="2">
        <v>93772</v>
      </c>
      <c r="U10" s="4">
        <f t="shared" si="2"/>
        <v>227563.37</v>
      </c>
    </row>
    <row r="11" spans="1:21" ht="15" customHeight="1">
      <c r="A11" s="3">
        <v>19</v>
      </c>
      <c r="B11" s="3" t="s">
        <v>70</v>
      </c>
      <c r="C11" s="7"/>
      <c r="D11" s="1">
        <v>8690.16</v>
      </c>
      <c r="E11" s="1">
        <v>0</v>
      </c>
      <c r="F11" s="1">
        <v>0</v>
      </c>
      <c r="G11" s="2">
        <v>10349.75</v>
      </c>
      <c r="H11" s="1">
        <v>9743.14</v>
      </c>
      <c r="I11" s="4">
        <f t="shared" si="0"/>
        <v>-606.6100000000006</v>
      </c>
      <c r="J11" s="8"/>
      <c r="K11" s="2">
        <v>40466</v>
      </c>
      <c r="L11" s="4">
        <f t="shared" si="1"/>
        <v>49762.770000000004</v>
      </c>
      <c r="M11" s="2">
        <v>0</v>
      </c>
      <c r="N11" s="8"/>
      <c r="O11" s="2">
        <v>7728</v>
      </c>
      <c r="P11" s="2">
        <v>0</v>
      </c>
      <c r="Q11" s="2">
        <v>1914</v>
      </c>
      <c r="R11" s="2">
        <v>4453</v>
      </c>
      <c r="S11" s="2">
        <v>0</v>
      </c>
      <c r="T11" s="2">
        <v>35667.77</v>
      </c>
      <c r="U11" s="4">
        <f t="shared" si="2"/>
        <v>49762.77</v>
      </c>
    </row>
    <row r="12" spans="1:21" ht="15" customHeight="1">
      <c r="A12" s="3">
        <v>20</v>
      </c>
      <c r="B12" s="3" t="s">
        <v>71</v>
      </c>
      <c r="C12" s="7"/>
      <c r="D12" s="1">
        <v>20543</v>
      </c>
      <c r="E12" s="1">
        <v>0</v>
      </c>
      <c r="F12" s="1">
        <v>38750</v>
      </c>
      <c r="G12" s="2">
        <v>11350</v>
      </c>
      <c r="H12" s="1">
        <v>14849</v>
      </c>
      <c r="I12" s="4">
        <f t="shared" si="0"/>
        <v>3499</v>
      </c>
      <c r="J12" s="8"/>
      <c r="K12" s="2">
        <v>113300</v>
      </c>
      <c r="L12" s="4">
        <f t="shared" si="1"/>
        <v>169094</v>
      </c>
      <c r="M12" s="2">
        <v>47216</v>
      </c>
      <c r="N12" s="8"/>
      <c r="O12" s="2">
        <v>15205</v>
      </c>
      <c r="P12" s="2">
        <v>0</v>
      </c>
      <c r="Q12" s="2">
        <v>104057</v>
      </c>
      <c r="R12" s="2">
        <v>2496</v>
      </c>
      <c r="S12" s="2">
        <v>0</v>
      </c>
      <c r="T12" s="2">
        <v>120</v>
      </c>
      <c r="U12" s="4">
        <f t="shared" si="2"/>
        <v>169094</v>
      </c>
    </row>
    <row r="13" spans="1:21" ht="15" customHeight="1">
      <c r="A13" s="3">
        <v>21</v>
      </c>
      <c r="B13" s="3" t="s">
        <v>72</v>
      </c>
      <c r="C13" s="7"/>
      <c r="D13" s="1">
        <v>0</v>
      </c>
      <c r="E13" s="1">
        <v>0</v>
      </c>
      <c r="F13" s="1">
        <v>0</v>
      </c>
      <c r="G13" s="2">
        <v>2692</v>
      </c>
      <c r="H13" s="1">
        <v>3543</v>
      </c>
      <c r="I13" s="4">
        <f t="shared" si="0"/>
        <v>851</v>
      </c>
      <c r="J13" s="8"/>
      <c r="K13" s="2">
        <v>11322</v>
      </c>
      <c r="L13" s="4">
        <f t="shared" si="1"/>
        <v>10471</v>
      </c>
      <c r="M13" s="2">
        <v>0</v>
      </c>
      <c r="N13" s="8"/>
      <c r="O13" s="2">
        <v>0</v>
      </c>
      <c r="P13" s="2">
        <v>0</v>
      </c>
      <c r="Q13" s="2">
        <v>10471</v>
      </c>
      <c r="R13" s="2">
        <v>0</v>
      </c>
      <c r="S13" s="2">
        <v>0</v>
      </c>
      <c r="T13" s="2">
        <v>0</v>
      </c>
      <c r="U13" s="4">
        <f t="shared" si="2"/>
        <v>10471</v>
      </c>
    </row>
    <row r="14" spans="1:21" ht="15" customHeight="1">
      <c r="A14" s="3">
        <v>22</v>
      </c>
      <c r="B14" s="3" t="s">
        <v>73</v>
      </c>
      <c r="C14" s="7"/>
      <c r="D14" s="1">
        <v>0</v>
      </c>
      <c r="E14" s="1">
        <v>0</v>
      </c>
      <c r="F14" s="1">
        <v>0</v>
      </c>
      <c r="G14" s="2">
        <v>3554</v>
      </c>
      <c r="H14" s="1">
        <v>4326</v>
      </c>
      <c r="I14" s="4">
        <f t="shared" si="0"/>
        <v>772</v>
      </c>
      <c r="J14" s="8"/>
      <c r="K14" s="2">
        <v>16161</v>
      </c>
      <c r="L14" s="4">
        <f t="shared" si="1"/>
        <v>15389</v>
      </c>
      <c r="M14" s="2">
        <v>0</v>
      </c>
      <c r="N14" s="8"/>
      <c r="O14" s="2">
        <v>14558</v>
      </c>
      <c r="P14" s="2">
        <v>0</v>
      </c>
      <c r="Q14" s="2">
        <v>0</v>
      </c>
      <c r="R14" s="2">
        <v>831</v>
      </c>
      <c r="S14" s="2">
        <v>0</v>
      </c>
      <c r="T14" s="2">
        <v>0</v>
      </c>
      <c r="U14" s="4">
        <f t="shared" si="2"/>
        <v>15389</v>
      </c>
    </row>
    <row r="15" spans="1:21" ht="15" customHeight="1">
      <c r="A15" s="3">
        <v>23</v>
      </c>
      <c r="B15" s="3" t="s">
        <v>74</v>
      </c>
      <c r="C15" s="7"/>
      <c r="D15" s="1"/>
      <c r="E15" s="1"/>
      <c r="F15" s="1"/>
      <c r="G15" s="2"/>
      <c r="H15" s="1"/>
      <c r="I15" s="4">
        <f t="shared" si="0"/>
        <v>0</v>
      </c>
      <c r="J15" s="8"/>
      <c r="K15" s="2"/>
      <c r="L15" s="4">
        <f t="shared" si="1"/>
        <v>0</v>
      </c>
      <c r="M15" s="2"/>
      <c r="N15" s="8"/>
      <c r="O15" s="2"/>
      <c r="P15" s="2"/>
      <c r="Q15" s="2"/>
      <c r="R15" s="2"/>
      <c r="S15" s="2"/>
      <c r="T15" s="2"/>
      <c r="U15" s="4">
        <f t="shared" si="2"/>
        <v>0</v>
      </c>
    </row>
    <row r="16" spans="1:21" ht="15" customHeight="1">
      <c r="A16" s="3">
        <v>24</v>
      </c>
      <c r="B16" s="3" t="s">
        <v>75</v>
      </c>
      <c r="C16" s="7"/>
      <c r="D16" s="1">
        <v>0</v>
      </c>
      <c r="E16" s="1">
        <v>0</v>
      </c>
      <c r="F16" s="1">
        <v>0</v>
      </c>
      <c r="G16" s="1">
        <v>8401</v>
      </c>
      <c r="H16" s="1">
        <v>18081</v>
      </c>
      <c r="I16" s="4">
        <f t="shared" si="0"/>
        <v>9680</v>
      </c>
      <c r="J16" s="8"/>
      <c r="K16" s="2">
        <v>20344</v>
      </c>
      <c r="L16" s="4">
        <f t="shared" si="1"/>
        <v>10664</v>
      </c>
      <c r="M16" s="2">
        <v>0</v>
      </c>
      <c r="N16" s="8"/>
      <c r="O16" s="2">
        <v>6201</v>
      </c>
      <c r="P16" s="2">
        <v>0</v>
      </c>
      <c r="Q16" s="2">
        <v>1985</v>
      </c>
      <c r="R16" s="2">
        <v>2478</v>
      </c>
      <c r="S16" s="2">
        <v>0</v>
      </c>
      <c r="T16" s="2">
        <v>0</v>
      </c>
      <c r="U16" s="4">
        <f t="shared" si="2"/>
        <v>10664</v>
      </c>
    </row>
    <row r="17" spans="1:21" ht="15" customHeight="1">
      <c r="A17" s="3">
        <v>25</v>
      </c>
      <c r="B17" s="3" t="s">
        <v>76</v>
      </c>
      <c r="C17" s="7"/>
      <c r="D17" s="1">
        <v>0</v>
      </c>
      <c r="E17" s="1">
        <v>0</v>
      </c>
      <c r="F17" s="1">
        <v>429</v>
      </c>
      <c r="G17" s="1">
        <v>30443</v>
      </c>
      <c r="H17" s="1">
        <v>37342</v>
      </c>
      <c r="I17" s="4">
        <f t="shared" si="0"/>
        <v>6899</v>
      </c>
      <c r="J17" s="8"/>
      <c r="K17" s="2">
        <v>129773.87</v>
      </c>
      <c r="L17" s="4">
        <f t="shared" si="1"/>
        <v>123303.87</v>
      </c>
      <c r="M17" s="2">
        <v>0</v>
      </c>
      <c r="N17" s="8"/>
      <c r="O17" s="2">
        <v>0</v>
      </c>
      <c r="P17" s="2">
        <v>0</v>
      </c>
      <c r="Q17" s="2">
        <v>65294</v>
      </c>
      <c r="R17" s="2">
        <v>58009.87</v>
      </c>
      <c r="S17" s="2">
        <v>0</v>
      </c>
      <c r="T17" s="2">
        <v>0</v>
      </c>
      <c r="U17" s="4">
        <f t="shared" si="2"/>
        <v>123303.87</v>
      </c>
    </row>
    <row r="18" spans="1:21" ht="15" customHeight="1">
      <c r="A18" s="29"/>
      <c r="B18" s="29" t="s">
        <v>77</v>
      </c>
      <c r="C18" s="5">
        <f aca="true" t="shared" si="3" ref="C18:U18">SUM(C9:C17)</f>
        <v>0</v>
      </c>
      <c r="D18" s="5">
        <f t="shared" si="3"/>
        <v>104613.16</v>
      </c>
      <c r="E18" s="5">
        <f t="shared" si="3"/>
        <v>1998.48</v>
      </c>
      <c r="F18" s="5">
        <f t="shared" si="3"/>
        <v>43556</v>
      </c>
      <c r="G18" s="5">
        <f t="shared" si="3"/>
        <v>95460.04000000001</v>
      </c>
      <c r="H18" s="5">
        <f t="shared" si="3"/>
        <v>118091.54000000001</v>
      </c>
      <c r="I18" s="13">
        <f t="shared" si="3"/>
        <v>22631.5</v>
      </c>
      <c r="J18" s="5">
        <f t="shared" si="3"/>
        <v>0</v>
      </c>
      <c r="K18" s="6">
        <f t="shared" si="3"/>
        <v>767809.87</v>
      </c>
      <c r="L18" s="13">
        <f t="shared" si="3"/>
        <v>895346.01</v>
      </c>
      <c r="M18" s="13">
        <f t="shared" si="3"/>
        <v>47216</v>
      </c>
      <c r="N18" s="13">
        <f t="shared" si="3"/>
        <v>0</v>
      </c>
      <c r="O18" s="5">
        <f t="shared" si="3"/>
        <v>135294</v>
      </c>
      <c r="P18" s="5">
        <f t="shared" si="3"/>
        <v>0</v>
      </c>
      <c r="Q18" s="5">
        <f t="shared" si="3"/>
        <v>340115</v>
      </c>
      <c r="R18" s="5">
        <f t="shared" si="3"/>
        <v>135623.87</v>
      </c>
      <c r="S18" s="5">
        <f t="shared" si="3"/>
        <v>3583.37</v>
      </c>
      <c r="T18" s="5">
        <f t="shared" si="3"/>
        <v>233513.77</v>
      </c>
      <c r="U18" s="13">
        <f t="shared" si="3"/>
        <v>895346.01</v>
      </c>
    </row>
    <row r="22" spans="7:10" ht="15" customHeight="1">
      <c r="G22" s="50" t="s">
        <v>78</v>
      </c>
      <c r="H22" s="50"/>
      <c r="I22" s="50"/>
      <c r="J22" s="14">
        <f>+('semilavorati aggregato'!K28)-('semilavorati aggregato'!L28+'monomeri aggregato'!K18)</f>
        <v>7708.899999999907</v>
      </c>
    </row>
  </sheetData>
  <sheetProtection selectLockedCells="1" selectUnlockedCells="1"/>
  <mergeCells count="30">
    <mergeCell ref="G22:I22"/>
    <mergeCell ref="A4:B4"/>
    <mergeCell ref="A5:B5"/>
    <mergeCell ref="A6:B6"/>
    <mergeCell ref="A8:B8"/>
    <mergeCell ref="U4:U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2023-02-27T09:53:53Z</cp:lastPrinted>
  <dcterms:created xsi:type="dcterms:W3CDTF">2023-02-23T16:36:23Z</dcterms:created>
  <dcterms:modified xsi:type="dcterms:W3CDTF">2023-02-27T09:53:56Z</dcterms:modified>
  <cp:category/>
  <cp:version/>
  <cp:contentType/>
  <cp:contentStatus/>
</cp:coreProperties>
</file>