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250" windowHeight="5760" activeTab="0"/>
  </bookViews>
  <sheets>
    <sheet name="semilavorati mensile" sheetId="1" r:id="rId1"/>
    <sheet name="monomeri mensile" sheetId="2" r:id="rId2"/>
    <sheet name="semilavorati aggregato" sheetId="3" r:id="rId3"/>
    <sheet name="monomeri aggregato" sheetId="4" r:id="rId4"/>
  </sheets>
  <definedNames/>
  <calcPr fullCalcOnLoad="1"/>
</workbook>
</file>

<file path=xl/sharedStrings.xml><?xml version="1.0" encoding="utf-8"?>
<sst xmlns="http://schemas.openxmlformats.org/spreadsheetml/2006/main" count="258" uniqueCount="81">
  <si>
    <t>BOLLETTINO INDUSTRIA PETROLCHIMICA</t>
  </si>
  <si>
    <t>la materia è espressa in TONNELLATE con 2 cifre decimali</t>
  </si>
  <si>
    <t>DISPONIBILITA'</t>
  </si>
  <si>
    <t>UTILIZZO</t>
  </si>
  <si>
    <t>Report costruito su dati definitivi</t>
  </si>
  <si>
    <t>Arrivi da Raffinerie</t>
  </si>
  <si>
    <t>Arrivi da altro Petrolchimico</t>
  </si>
  <si>
    <t>Arrivi da altro Impianto</t>
  </si>
  <si>
    <t>Importazione</t>
  </si>
  <si>
    <t>Stoccaggio Inizio Mese</t>
  </si>
  <si>
    <t>Stoccaggio Fine Mese</t>
  </si>
  <si>
    <t>Delta Stock</t>
  </si>
  <si>
    <t>Passato in lavorazione</t>
  </si>
  <si>
    <t>Prodotti ottenuti</t>
  </si>
  <si>
    <t>Disponibile</t>
  </si>
  <si>
    <t>Ritorni al settore petrolifero</t>
  </si>
  <si>
    <t>Invii a Centrale Termoelettr.</t>
  </si>
  <si>
    <t>Consegne ad altro petrolchimico</t>
  </si>
  <si>
    <t xml:space="preserve">Vendite ad altro denunciante </t>
  </si>
  <si>
    <t xml:space="preserve">Vendite al mercato Interno </t>
  </si>
  <si>
    <t>Vendite al mercato Estero</t>
  </si>
  <si>
    <t>Consumi Diretti Energetici</t>
  </si>
  <si>
    <t xml:space="preserve">Consumi NON Energetici </t>
  </si>
  <si>
    <t>Totale Utilizzato</t>
  </si>
  <si>
    <t>Periodo: gennaio 2022</t>
  </si>
  <si>
    <t>Codice</t>
  </si>
  <si>
    <t>Prodotto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</si>
  <si>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</si>
  <si>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</si>
  <si>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</si>
  <si>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</si>
  <si>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</si>
  <si>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</si>
  <si>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</si>
  <si>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</si>
  <si>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</si>
  <si>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</si>
  <si>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</si>
  <si>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</si>
  <si>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</si>
  <si>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</si>
  <si>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</si>
  <si>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</si>
  <si>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</si>
  <si>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</si>
  <si>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(20)</t>
  </si>
  <si>
    <t>A) CARICHE SEMILAVORATI</t>
  </si>
  <si>
    <t>GAS ALLO STATO GASSOSO</t>
  </si>
  <si>
    <t xml:space="preserve">GAS ALLO STATO LIQUIDO  </t>
  </si>
  <si>
    <t>VIRGIN NAFTA</t>
  </si>
  <si>
    <t>BENZINA</t>
  </si>
  <si>
    <t>PETROLI</t>
  </si>
  <si>
    <t>GASOLI DEP+PENT+TPIO</t>
  </si>
  <si>
    <t xml:space="preserve">OLI COMBUSTIBILI ATZ </t>
  </si>
  <si>
    <t>OLI COMBUSTIBILI BTZ / FOK</t>
  </si>
  <si>
    <t>SEMILAVORATI (xileni-ompx-metax)</t>
  </si>
  <si>
    <t>OSSIGENATI</t>
  </si>
  <si>
    <t>ALTRI PETROLIFERI</t>
  </si>
  <si>
    <t>TOTALE CICLO PRIMARIO</t>
  </si>
  <si>
    <t>GPL (FRAZ C4-RAFF 1)</t>
  </si>
  <si>
    <t>BENZINE SEMILAVORATE</t>
  </si>
  <si>
    <t>PARAFFINA / OLEFINE</t>
  </si>
  <si>
    <t>TOTALE CICLO SECONDARIO</t>
  </si>
  <si>
    <t>METANO</t>
  </si>
  <si>
    <t>METANOLO-ETANOLO</t>
  </si>
  <si>
    <t>TOTALE ALTRI SETTORI</t>
  </si>
  <si>
    <t>TOTALE</t>
  </si>
  <si>
    <t>B) MONOMERI</t>
  </si>
  <si>
    <t>ETILENE</t>
  </si>
  <si>
    <t>PROPILENE</t>
  </si>
  <si>
    <t>BUTADIENE</t>
  </si>
  <si>
    <t>BENZENE</t>
  </si>
  <si>
    <t>TOLUENE</t>
  </si>
  <si>
    <t>ISOMERI + ETILBENZENE</t>
  </si>
  <si>
    <t>CUMENE</t>
  </si>
  <si>
    <t>PARAFFINE</t>
  </si>
  <si>
    <t xml:space="preserve">ALTRI CHIMICI </t>
  </si>
  <si>
    <t xml:space="preserve">TOTALE </t>
  </si>
  <si>
    <t>PERDITA LAVORAZIONE</t>
  </si>
  <si>
    <t>DGIS DIV.2</t>
  </si>
  <si>
    <t>Ministero dell'Ambiente e della Sicurezza Energetica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</si>
</sst>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44">
    <font>
      <sz val="11"/>
      <color indexed="8"/>
      <name val="Calibri"/>
      <family val="0"/>
    </font>
    <font>
      <sz val="11"/>
      <color indexed="11"/>
      <name val="Calibri"/>
      <family val="0"/>
    </font>
    <font>
      <b/>
      <sz val="10"/>
      <color indexed="9"/>
      <name val="Calibri"/>
      <family val="0"/>
    </font>
    <font>
      <b/>
      <sz val="10"/>
      <color indexed="8"/>
      <name val="Calibri"/>
      <family val="0"/>
    </font>
    <font>
      <sz val="10"/>
      <color indexed="8"/>
      <name val="Calibri"/>
      <family val="0"/>
    </font>
    <font>
      <b/>
      <sz val="8"/>
      <color indexed="8"/>
      <name val="Calibri"/>
      <family val="0"/>
    </font>
    <font>
      <b/>
      <sz val="16"/>
      <color indexed="8"/>
      <name val="Calibri"/>
      <family val="0"/>
    </font>
    <font>
      <b/>
      <sz val="14"/>
      <color indexed="21"/>
      <name val="Calibri"/>
      <family val="0"/>
    </font>
    <font>
      <sz val="16"/>
      <color indexed="8"/>
      <name val="Calibri"/>
      <family val="0"/>
    </font>
    <font>
      <b/>
      <sz val="12"/>
      <color indexed="8"/>
      <name val="Calibri"/>
      <family val="0"/>
    </font>
    <font>
      <b/>
      <sz val="12"/>
      <color indexed="24"/>
      <name val="Calibri"/>
      <family val="0"/>
    </font>
    <font>
      <b/>
      <sz val="11"/>
      <color indexed="8"/>
      <name val="Calibri"/>
      <family val="0"/>
    </font>
    <font>
      <b/>
      <sz val="11"/>
      <color indexed="23"/>
      <name val="Calibri"/>
      <family val="2"/>
    </font>
    <font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24"/>
      <name val="Calibri"/>
      <family val="2"/>
    </font>
    <font>
      <sz val="11"/>
      <color indexed="60"/>
      <name val="Calibri"/>
      <family val="2"/>
    </font>
    <font>
      <b/>
      <sz val="11"/>
      <color indexed="12"/>
      <name val="Calibri"/>
      <family val="2"/>
    </font>
    <font>
      <sz val="11"/>
      <color indexed="53"/>
      <name val="Calibri"/>
      <family val="2"/>
    </font>
    <font>
      <i/>
      <sz val="11"/>
      <color indexed="25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36"/>
      <name val="Calibri"/>
      <family val="2"/>
    </font>
    <font>
      <sz val="11"/>
      <color indexed="58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2"/>
      </left>
      <right>
        <color indexed="63"/>
      </right>
      <top style="hair">
        <color indexed="12"/>
      </top>
      <bottom style="hair">
        <color indexed="12"/>
      </bottom>
    </border>
    <border>
      <left style="thin">
        <color indexed="12"/>
      </left>
      <right style="thin">
        <color indexed="16"/>
      </right>
      <top style="thin">
        <color indexed="9"/>
      </top>
      <bottom style="medium">
        <color indexed="18"/>
      </bottom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</border>
    <border>
      <left>
        <color indexed="63"/>
      </left>
      <right style="thin">
        <color indexed="12"/>
      </right>
      <top style="thin">
        <color indexed="9"/>
      </top>
      <bottom style="medium">
        <color indexed="18"/>
      </bottom>
    </border>
    <border>
      <left style="thin">
        <color indexed="12"/>
      </left>
      <right>
        <color indexed="63"/>
      </right>
      <top style="thin">
        <color indexed="9"/>
      </top>
      <bottom style="medium">
        <color indexed="18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hair">
        <color indexed="12"/>
      </right>
      <top style="hair">
        <color indexed="12"/>
      </top>
      <bottom style="hair">
        <color indexed="12"/>
      </bottom>
    </border>
    <border>
      <left>
        <color indexed="63"/>
      </left>
      <right>
        <color indexed="63"/>
      </right>
      <top style="thin">
        <color indexed="9"/>
      </top>
      <bottom style="medium">
        <color indexed="1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12"/>
      </left>
      <right>
        <color indexed="63"/>
      </right>
      <top style="hair">
        <color indexed="12"/>
      </top>
      <bottom style="hair">
        <color indexed="12"/>
      </bottom>
    </border>
    <border>
      <left style="hair">
        <color indexed="12"/>
      </left>
      <right style="thin">
        <color indexed="12"/>
      </right>
      <top style="hair">
        <color indexed="12"/>
      </top>
      <bottom style="hair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12"/>
      </left>
      <right>
        <color indexed="63"/>
      </right>
      <top style="thin">
        <color indexed="9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9"/>
      </top>
      <bottom style="thin">
        <color indexed="12"/>
      </bottom>
    </border>
    <border>
      <left style="thick">
        <color indexed="18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 style="thin">
        <color indexed="9"/>
      </right>
      <top style="medium">
        <color indexed="18"/>
      </top>
      <bottom>
        <color indexed="63"/>
      </bottom>
    </border>
    <border>
      <left style="thin">
        <color indexed="9"/>
      </left>
      <right style="thin">
        <color indexed="10"/>
      </right>
      <top style="thin">
        <color indexed="12"/>
      </top>
      <bottom>
        <color indexed="63"/>
      </bottom>
    </border>
    <border>
      <left style="thin">
        <color indexed="9"/>
      </left>
      <right style="thin">
        <color indexed="10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10"/>
      </right>
      <top>
        <color indexed="63"/>
      </top>
      <bottom style="thin">
        <color indexed="25"/>
      </bottom>
    </border>
    <border>
      <left style="thin">
        <color indexed="10"/>
      </left>
      <right style="thin">
        <color indexed="9"/>
      </right>
      <top style="thin">
        <color indexed="12"/>
      </top>
      <bottom>
        <color indexed="63"/>
      </bottom>
    </border>
    <border>
      <left style="thin">
        <color indexed="10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10"/>
      </left>
      <right style="thin">
        <color indexed="9"/>
      </right>
      <top>
        <color indexed="63"/>
      </top>
      <bottom style="thin">
        <color indexed="9"/>
      </bottom>
    </border>
    <border>
      <left style="thick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12"/>
      </bottom>
    </border>
    <border>
      <left>
        <color indexed="63"/>
      </left>
      <right style="hair">
        <color indexed="12"/>
      </right>
      <top>
        <color indexed="63"/>
      </top>
      <bottom style="hair">
        <color indexed="12"/>
      </bottom>
    </border>
    <border>
      <left>
        <color indexed="63"/>
      </left>
      <right style="hair">
        <color indexed="12"/>
      </right>
      <top style="hair">
        <color indexed="12"/>
      </top>
      <bottom style="hair">
        <color indexed="12"/>
      </bottom>
    </border>
    <border>
      <left style="thin">
        <color indexed="12"/>
      </left>
      <right style="thin">
        <color indexed="12"/>
      </right>
      <top style="thin">
        <color indexed="9"/>
      </top>
      <bottom style="thin">
        <color indexed="12"/>
      </bottom>
    </border>
    <border>
      <left style="thin">
        <color indexed="9"/>
      </left>
      <right style="thin">
        <color indexed="10"/>
      </right>
      <top style="thin">
        <color indexed="12"/>
      </top>
      <bottom style="thin">
        <color indexed="25"/>
      </bottom>
    </border>
    <border>
      <left style="thin">
        <color indexed="10"/>
      </left>
      <right style="thin">
        <color indexed="9"/>
      </right>
      <top style="thin">
        <color indexed="12"/>
      </top>
      <bottom style="thin">
        <color indexed="9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</cellStyleXfs>
  <cellXfs count="88">
    <xf numFmtId="0" fontId="0" fillId="0" borderId="0" xfId="0" applyFill="1" applyAlignment="1" applyProtection="1">
      <alignment/>
      <protection/>
    </xf>
    <xf numFmtId="2" fontId="0" fillId="0" borderId="10" xfId="0" applyNumberFormat="1" applyFill="1" applyBorder="1" applyAlignment="1" applyProtection="1">
      <alignment horizontal="right"/>
      <protection locked="0"/>
    </xf>
    <xf numFmtId="2" fontId="0" fillId="0" borderId="10" xfId="0" applyNumberFormat="1" applyFill="1" applyBorder="1" applyAlignment="1" applyProtection="1">
      <alignment horizontal="right"/>
      <protection/>
    </xf>
    <xf numFmtId="0" fontId="0" fillId="33" borderId="11" xfId="0" applyFill="1" applyBorder="1" applyAlignment="1" applyProtection="1">
      <alignment horizontal="left"/>
      <protection/>
    </xf>
    <xf numFmtId="2" fontId="0" fillId="34" borderId="10" xfId="0" applyNumberFormat="1" applyFill="1" applyBorder="1" applyAlignment="1" applyProtection="1">
      <alignment horizontal="right"/>
      <protection/>
    </xf>
    <xf numFmtId="2" fontId="0" fillId="35" borderId="10" xfId="0" applyNumberFormat="1" applyFill="1" applyBorder="1" applyAlignment="1" applyProtection="1">
      <alignment horizontal="right"/>
      <protection/>
    </xf>
    <xf numFmtId="2" fontId="0" fillId="35" borderId="10" xfId="0" applyNumberFormat="1" applyFill="1" applyBorder="1" applyAlignment="1" applyProtection="1">
      <alignment horizontal="right"/>
      <protection locked="0"/>
    </xf>
    <xf numFmtId="2" fontId="1" fillId="36" borderId="10" xfId="0" applyNumberFormat="1" applyFont="1" applyFill="1" applyBorder="1" applyAlignment="1" applyProtection="1">
      <alignment horizontal="right"/>
      <protection locked="0"/>
    </xf>
    <xf numFmtId="2" fontId="0" fillId="36" borderId="10" xfId="0" applyNumberFormat="1" applyFill="1" applyBorder="1" applyAlignment="1" applyProtection="1">
      <alignment horizontal="right"/>
      <protection locked="0"/>
    </xf>
    <xf numFmtId="0" fontId="2" fillId="37" borderId="12" xfId="0" applyFont="1" applyFill="1" applyBorder="1" applyAlignment="1" applyProtection="1">
      <alignment/>
      <protection/>
    </xf>
    <xf numFmtId="0" fontId="3" fillId="34" borderId="0" xfId="0" applyFont="1" applyFill="1" applyAlignment="1" applyProtection="1">
      <alignment horizontal="center" wrapText="1"/>
      <protection/>
    </xf>
    <xf numFmtId="0" fontId="4" fillId="0" borderId="0" xfId="0" applyFont="1" applyFill="1" applyAlignment="1" applyProtection="1">
      <alignment horizontal="center"/>
      <protection/>
    </xf>
    <xf numFmtId="0" fontId="4" fillId="0" borderId="0" xfId="0" applyFont="1" applyFill="1" applyAlignment="1" applyProtection="1">
      <alignment horizontal="center" wrapText="1"/>
      <protection/>
    </xf>
    <xf numFmtId="2" fontId="3" fillId="35" borderId="10" xfId="0" applyNumberFormat="1" applyFont="1" applyFill="1" applyBorder="1" applyAlignment="1" applyProtection="1">
      <alignment horizontal="right"/>
      <protection/>
    </xf>
    <xf numFmtId="2" fontId="0" fillId="0" borderId="0" xfId="0" applyNumberFormat="1" applyFill="1" applyAlignment="1" applyProtection="1">
      <alignment/>
      <protection/>
    </xf>
    <xf numFmtId="2" fontId="3" fillId="33" borderId="13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Alignment="1" applyProtection="1">
      <alignment horizontal="center" wrapText="1"/>
      <protection/>
    </xf>
    <xf numFmtId="0" fontId="3" fillId="0" borderId="0" xfId="0" applyFont="1" applyFill="1" applyAlignment="1" applyProtection="1">
      <alignment horizontal="center"/>
      <protection/>
    </xf>
    <xf numFmtId="0" fontId="5" fillId="0" borderId="0" xfId="0" applyFont="1" applyFill="1" applyAlignment="1" applyProtection="1">
      <alignment horizontal="center"/>
      <protection/>
    </xf>
    <xf numFmtId="0" fontId="2" fillId="38" borderId="14" xfId="0" applyFont="1" applyFill="1" applyBorder="1" applyAlignment="1" applyProtection="1">
      <alignment/>
      <protection/>
    </xf>
    <xf numFmtId="0" fontId="2" fillId="38" borderId="15" xfId="0" applyFont="1" applyFill="1" applyBorder="1" applyAlignment="1" applyProtection="1">
      <alignment/>
      <protection/>
    </xf>
    <xf numFmtId="0" fontId="3" fillId="34" borderId="16" xfId="0" applyFont="1" applyFill="1" applyBorder="1" applyAlignment="1" applyProtection="1">
      <alignment horizontal="center" wrapText="1"/>
      <protection/>
    </xf>
    <xf numFmtId="0" fontId="6" fillId="39" borderId="0" xfId="0" applyFont="1" applyFill="1" applyAlignment="1" applyProtection="1">
      <alignment horizontal="center"/>
      <protection/>
    </xf>
    <xf numFmtId="0" fontId="7" fillId="39" borderId="0" xfId="0" applyFont="1" applyFill="1" applyAlignment="1" applyProtection="1">
      <alignment horizontal="center"/>
      <protection/>
    </xf>
    <xf numFmtId="0" fontId="3" fillId="34" borderId="17" xfId="0" applyFont="1" applyFill="1" applyBorder="1" applyAlignment="1" applyProtection="1">
      <alignment horizontal="center"/>
      <protection/>
    </xf>
    <xf numFmtId="0" fontId="0" fillId="33" borderId="18" xfId="0" applyFill="1" applyBorder="1" applyAlignment="1" applyProtection="1">
      <alignment horizontal="left"/>
      <protection/>
    </xf>
    <xf numFmtId="0" fontId="3" fillId="40" borderId="18" xfId="0" applyFont="1" applyFill="1" applyBorder="1" applyAlignment="1" applyProtection="1">
      <alignment horizontal="left"/>
      <protection/>
    </xf>
    <xf numFmtId="0" fontId="3" fillId="41" borderId="18" xfId="0" applyFont="1" applyFill="1" applyBorder="1" applyAlignment="1" applyProtection="1">
      <alignment horizontal="left"/>
      <protection/>
    </xf>
    <xf numFmtId="0" fontId="2" fillId="38" borderId="19" xfId="0" applyFont="1" applyFill="1" applyBorder="1" applyAlignment="1" applyProtection="1">
      <alignment/>
      <protection/>
    </xf>
    <xf numFmtId="0" fontId="3" fillId="35" borderId="11" xfId="0" applyFont="1" applyFill="1" applyBorder="1" applyAlignment="1" applyProtection="1">
      <alignment horizontal="left"/>
      <protection/>
    </xf>
    <xf numFmtId="0" fontId="3" fillId="34" borderId="0" xfId="0" applyFont="1" applyFill="1" applyAlignment="1" applyProtection="1">
      <alignment horizontal="center"/>
      <protection/>
    </xf>
    <xf numFmtId="4" fontId="0" fillId="33" borderId="13" xfId="0" applyNumberFormat="1" applyFont="1" applyFill="1" applyBorder="1" applyAlignment="1" applyProtection="1">
      <alignment horizontal="right"/>
      <protection locked="0"/>
    </xf>
    <xf numFmtId="4" fontId="0" fillId="34" borderId="13" xfId="0" applyNumberFormat="1" applyFont="1" applyFill="1" applyBorder="1" applyAlignment="1" applyProtection="1">
      <alignment horizontal="right"/>
      <protection/>
    </xf>
    <xf numFmtId="4" fontId="0" fillId="0" borderId="20" xfId="0" applyNumberFormat="1" applyFont="1" applyFill="1" applyBorder="1" applyAlignment="1" applyProtection="1">
      <alignment/>
      <protection/>
    </xf>
    <xf numFmtId="4" fontId="0" fillId="34" borderId="13" xfId="0" applyNumberFormat="1" applyFont="1" applyFill="1" applyBorder="1" applyAlignment="1" applyProtection="1">
      <alignment horizontal="right"/>
      <protection locked="0"/>
    </xf>
    <xf numFmtId="4" fontId="0" fillId="0" borderId="13" xfId="0" applyNumberFormat="1" applyFont="1" applyFill="1" applyBorder="1" applyAlignment="1" applyProtection="1">
      <alignment horizontal="right"/>
      <protection/>
    </xf>
    <xf numFmtId="4" fontId="0" fillId="33" borderId="21" xfId="0" applyNumberFormat="1" applyFont="1" applyFill="1" applyBorder="1" applyAlignment="1" applyProtection="1">
      <alignment horizontal="right"/>
      <protection locked="0"/>
    </xf>
    <xf numFmtId="4" fontId="0" fillId="34" borderId="22" xfId="0" applyNumberFormat="1" applyFont="1" applyFill="1" applyBorder="1" applyAlignment="1" applyProtection="1">
      <alignment horizontal="right"/>
      <protection/>
    </xf>
    <xf numFmtId="4" fontId="11" fillId="40" borderId="13" xfId="0" applyNumberFormat="1" applyFont="1" applyFill="1" applyBorder="1" applyAlignment="1" applyProtection="1">
      <alignment horizontal="right"/>
      <protection/>
    </xf>
    <xf numFmtId="4" fontId="11" fillId="40" borderId="13" xfId="0" applyNumberFormat="1" applyFont="1" applyFill="1" applyBorder="1" applyAlignment="1" applyProtection="1">
      <alignment horizontal="right"/>
      <protection locked="0"/>
    </xf>
    <xf numFmtId="4" fontId="11" fillId="40" borderId="22" xfId="0" applyNumberFormat="1" applyFont="1" applyFill="1" applyBorder="1" applyAlignment="1" applyProtection="1">
      <alignment horizontal="right"/>
      <protection/>
    </xf>
    <xf numFmtId="4" fontId="11" fillId="40" borderId="20" xfId="0" applyNumberFormat="1" applyFont="1" applyFill="1" applyBorder="1" applyAlignment="1" applyProtection="1">
      <alignment horizontal="right"/>
      <protection/>
    </xf>
    <xf numFmtId="4" fontId="0" fillId="40" borderId="13" xfId="0" applyNumberFormat="1" applyFont="1" applyFill="1" applyBorder="1" applyAlignment="1" applyProtection="1">
      <alignment horizontal="right"/>
      <protection/>
    </xf>
    <xf numFmtId="4" fontId="0" fillId="40" borderId="22" xfId="0" applyNumberFormat="1" applyFont="1" applyFill="1" applyBorder="1" applyAlignment="1" applyProtection="1">
      <alignment horizontal="right"/>
      <protection/>
    </xf>
    <xf numFmtId="4" fontId="11" fillId="41" borderId="13" xfId="0" applyNumberFormat="1" applyFont="1" applyFill="1" applyBorder="1" applyAlignment="1" applyProtection="1">
      <alignment horizontal="right"/>
      <protection/>
    </xf>
    <xf numFmtId="4" fontId="11" fillId="41" borderId="22" xfId="0" applyNumberFormat="1" applyFont="1" applyFill="1" applyBorder="1" applyAlignment="1" applyProtection="1">
      <alignment horizontal="right"/>
      <protection/>
    </xf>
    <xf numFmtId="0" fontId="6" fillId="39" borderId="0" xfId="0" applyFont="1" applyFill="1" applyAlignment="1" applyProtection="1">
      <alignment horizontal="center"/>
      <protection/>
    </xf>
    <xf numFmtId="0" fontId="6" fillId="39" borderId="0" xfId="0" applyFont="1" applyFill="1" applyAlignment="1" applyProtection="1">
      <alignment horizontal="center"/>
      <protection/>
    </xf>
    <xf numFmtId="0" fontId="7" fillId="39" borderId="23" xfId="0" applyFont="1" applyFill="1" applyBorder="1" applyAlignment="1" applyProtection="1">
      <alignment horizontal="center"/>
      <protection/>
    </xf>
    <xf numFmtId="0" fontId="8" fillId="39" borderId="23" xfId="0" applyFont="1" applyFill="1" applyBorder="1" applyAlignment="1" applyProtection="1">
      <alignment horizontal="center"/>
      <protection/>
    </xf>
    <xf numFmtId="0" fontId="9" fillId="42" borderId="24" xfId="0" applyFont="1" applyFill="1" applyBorder="1" applyAlignment="1" applyProtection="1">
      <alignment horizontal="center"/>
      <protection/>
    </xf>
    <xf numFmtId="0" fontId="9" fillId="42" borderId="25" xfId="0" applyFont="1" applyFill="1" applyBorder="1" applyAlignment="1" applyProtection="1">
      <alignment horizontal="center"/>
      <protection/>
    </xf>
    <xf numFmtId="0" fontId="9" fillId="42" borderId="26" xfId="0" applyFont="1" applyFill="1" applyBorder="1" applyAlignment="1" applyProtection="1">
      <alignment horizontal="center"/>
      <protection/>
    </xf>
    <xf numFmtId="0" fontId="9" fillId="43" borderId="24" xfId="0" applyFont="1" applyFill="1" applyBorder="1" applyAlignment="1" applyProtection="1">
      <alignment horizontal="center"/>
      <protection/>
    </xf>
    <xf numFmtId="0" fontId="9" fillId="43" borderId="25" xfId="0" applyFont="1" applyFill="1" applyBorder="1" applyAlignment="1" applyProtection="1">
      <alignment horizontal="center"/>
      <protection/>
    </xf>
    <xf numFmtId="0" fontId="9" fillId="43" borderId="26" xfId="0" applyFont="1" applyFill="1" applyBorder="1" applyAlignment="1" applyProtection="1">
      <alignment horizontal="center"/>
      <protection/>
    </xf>
    <xf numFmtId="0" fontId="10" fillId="34" borderId="27" xfId="0" applyFont="1" applyFill="1" applyBorder="1" applyAlignment="1" applyProtection="1">
      <alignment horizontal="center" wrapText="1"/>
      <protection/>
    </xf>
    <xf numFmtId="0" fontId="10" fillId="34" borderId="28" xfId="0" applyFont="1" applyFill="1" applyBorder="1" applyAlignment="1" applyProtection="1">
      <alignment horizontal="center" wrapText="1"/>
      <protection/>
    </xf>
    <xf numFmtId="0" fontId="10" fillId="34" borderId="29" xfId="0" applyFont="1" applyFill="1" applyBorder="1" applyAlignment="1" applyProtection="1">
      <alignment horizontal="center" wrapText="1"/>
      <protection/>
    </xf>
    <xf numFmtId="0" fontId="9" fillId="34" borderId="30" xfId="0" applyFont="1" applyFill="1" applyBorder="1" applyAlignment="1" applyProtection="1">
      <alignment horizontal="center" textRotation="90" wrapText="1"/>
      <protection/>
    </xf>
    <xf numFmtId="0" fontId="9" fillId="34" borderId="31" xfId="0" applyFont="1" applyFill="1" applyBorder="1" applyAlignment="1" applyProtection="1">
      <alignment horizontal="center" textRotation="90" wrapText="1"/>
      <protection/>
    </xf>
    <xf numFmtId="0" fontId="9" fillId="34" borderId="32" xfId="0" applyFont="1" applyFill="1" applyBorder="1" applyAlignment="1" applyProtection="1">
      <alignment horizontal="center" textRotation="90" wrapText="1"/>
      <protection/>
    </xf>
    <xf numFmtId="0" fontId="9" fillId="34" borderId="33" xfId="0" applyFont="1" applyFill="1" applyBorder="1" applyAlignment="1" applyProtection="1">
      <alignment horizontal="center" textRotation="90" wrapText="1"/>
      <protection/>
    </xf>
    <xf numFmtId="0" fontId="9" fillId="34" borderId="34" xfId="0" applyFont="1" applyFill="1" applyBorder="1" applyAlignment="1" applyProtection="1">
      <alignment horizontal="center" textRotation="90" wrapText="1"/>
      <protection/>
    </xf>
    <xf numFmtId="0" fontId="9" fillId="34" borderId="35" xfId="0" applyFont="1" applyFill="1" applyBorder="1" applyAlignment="1" applyProtection="1">
      <alignment horizontal="center" textRotation="90" wrapText="1"/>
      <protection/>
    </xf>
    <xf numFmtId="0" fontId="10" fillId="34" borderId="36" xfId="0" applyFont="1" applyFill="1" applyBorder="1" applyAlignment="1" applyProtection="1">
      <alignment horizontal="center" wrapText="1"/>
      <protection/>
    </xf>
    <xf numFmtId="0" fontId="10" fillId="34" borderId="0" xfId="0" applyFont="1" applyFill="1" applyBorder="1" applyAlignment="1" applyProtection="1">
      <alignment horizontal="center" wrapText="1"/>
      <protection/>
    </xf>
    <xf numFmtId="0" fontId="10" fillId="34" borderId="37" xfId="0" applyFont="1" applyFill="1" applyBorder="1" applyAlignment="1" applyProtection="1">
      <alignment horizontal="center" wrapText="1"/>
      <protection/>
    </xf>
    <xf numFmtId="0" fontId="3" fillId="34" borderId="0" xfId="0" applyFont="1" applyFill="1" applyAlignment="1" applyProtection="1">
      <alignment horizontal="center"/>
      <protection/>
    </xf>
    <xf numFmtId="0" fontId="11" fillId="44" borderId="38" xfId="0" applyFont="1" applyFill="1" applyBorder="1" applyAlignment="1" applyProtection="1">
      <alignment horizontal="center"/>
      <protection/>
    </xf>
    <xf numFmtId="0" fontId="11" fillId="44" borderId="39" xfId="0" applyFont="1" applyFill="1" applyBorder="1" applyAlignment="1" applyProtection="1">
      <alignment horizontal="center"/>
      <protection/>
    </xf>
    <xf numFmtId="0" fontId="0" fillId="33" borderId="11" xfId="0" applyFill="1" applyBorder="1" applyAlignment="1" applyProtection="1">
      <alignment horizontal="left"/>
      <protection/>
    </xf>
    <xf numFmtId="0" fontId="0" fillId="33" borderId="40" xfId="0" applyFill="1" applyBorder="1" applyAlignment="1" applyProtection="1">
      <alignment horizontal="left"/>
      <protection/>
    </xf>
    <xf numFmtId="0" fontId="11" fillId="40" borderId="11" xfId="0" applyFont="1" applyFill="1" applyBorder="1" applyAlignment="1" applyProtection="1">
      <alignment horizontal="left"/>
      <protection/>
    </xf>
    <xf numFmtId="0" fontId="11" fillId="40" borderId="40" xfId="0" applyFont="1" applyFill="1" applyBorder="1" applyAlignment="1" applyProtection="1">
      <alignment horizontal="left"/>
      <protection/>
    </xf>
    <xf numFmtId="0" fontId="11" fillId="41" borderId="11" xfId="0" applyFont="1" applyFill="1" applyBorder="1" applyAlignment="1" applyProtection="1">
      <alignment horizontal="left"/>
      <protection/>
    </xf>
    <xf numFmtId="0" fontId="11" fillId="41" borderId="40" xfId="0" applyFont="1" applyFill="1" applyBorder="1" applyAlignment="1" applyProtection="1">
      <alignment horizontal="left"/>
      <protection/>
    </xf>
    <xf numFmtId="0" fontId="11" fillId="0" borderId="0" xfId="0" applyFont="1" applyFill="1" applyAlignment="1" applyProtection="1">
      <alignment horizontal="center"/>
      <protection/>
    </xf>
    <xf numFmtId="0" fontId="10" fillId="34" borderId="36" xfId="0" applyFont="1" applyFill="1" applyBorder="1" applyAlignment="1" applyProtection="1">
      <alignment horizontal="center" vertical="center" wrapText="1"/>
      <protection/>
    </xf>
    <xf numFmtId="0" fontId="10" fillId="34" borderId="37" xfId="0" applyFont="1" applyFill="1" applyBorder="1" applyAlignment="1" applyProtection="1">
      <alignment horizontal="center" vertical="center" wrapText="1"/>
      <protection/>
    </xf>
    <xf numFmtId="0" fontId="3" fillId="44" borderId="38" xfId="0" applyFont="1" applyFill="1" applyBorder="1" applyAlignment="1" applyProtection="1">
      <alignment horizontal="center"/>
      <protection/>
    </xf>
    <xf numFmtId="0" fontId="7" fillId="39" borderId="0" xfId="0" applyFont="1" applyFill="1" applyAlignment="1" applyProtection="1">
      <alignment horizontal="center"/>
      <protection/>
    </xf>
    <xf numFmtId="0" fontId="9" fillId="42" borderId="41" xfId="0" applyFont="1" applyFill="1" applyBorder="1" applyAlignment="1" applyProtection="1">
      <alignment horizontal="center"/>
      <protection/>
    </xf>
    <xf numFmtId="0" fontId="9" fillId="43" borderId="41" xfId="0" applyFont="1" applyFill="1" applyBorder="1" applyAlignment="1" applyProtection="1">
      <alignment horizontal="center"/>
      <protection/>
    </xf>
    <xf numFmtId="0" fontId="9" fillId="34" borderId="42" xfId="0" applyFont="1" applyFill="1" applyBorder="1" applyAlignment="1" applyProtection="1">
      <alignment horizontal="center" textRotation="90" wrapText="1"/>
      <protection/>
    </xf>
    <xf numFmtId="0" fontId="9" fillId="34" borderId="43" xfId="0" applyFont="1" applyFill="1" applyBorder="1" applyAlignment="1" applyProtection="1">
      <alignment horizontal="center" textRotation="90" wrapText="1"/>
      <protection/>
    </xf>
    <xf numFmtId="0" fontId="10" fillId="34" borderId="0" xfId="0" applyFont="1" applyFill="1" applyAlignment="1" applyProtection="1">
      <alignment horizontal="center" wrapText="1"/>
      <protection/>
    </xf>
    <xf numFmtId="0" fontId="10" fillId="34" borderId="0" xfId="0" applyFont="1" applyFill="1" applyAlignment="1" applyProtection="1">
      <alignment horizontal="center" vertical="center" wrapText="1"/>
      <protection/>
    </xf>
  </cellXfs>
  <cellStyles count="4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Neutrale" xfId="43"/>
    <cellStyle name="Nota" xfId="44"/>
    <cellStyle name="Output" xfId="45"/>
    <cellStyle name="Testo avviso" xfId="46"/>
    <cellStyle name="Testo descrittivo" xfId="47"/>
    <cellStyle name="Titolo" xfId="48"/>
    <cellStyle name="Titolo 1" xfId="49"/>
    <cellStyle name="Titolo 2" xfId="50"/>
    <cellStyle name="Titolo 3" xfId="51"/>
    <cellStyle name="Titolo 4" xfId="52"/>
    <cellStyle name="Totale" xfId="53"/>
    <cellStyle name="Valore non valido" xfId="54"/>
    <cellStyle name="Valore valido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69696"/>
      <rgbColor rgb="00FFFFCC"/>
      <rgbColor rgb="003A3935"/>
      <rgbColor rgb="0099CCFF"/>
      <rgbColor rgb="00CCCCFF"/>
      <rgbColor rgb="00993366"/>
      <rgbColor rgb="003366FF"/>
      <rgbColor rgb="000066CC"/>
      <rgbColor rgb="00000090"/>
      <rgbColor rgb="00FFFF00"/>
      <rgbColor rgb="000000FF"/>
      <rgbColor rgb="00C00000"/>
      <rgbColor rgb="00FFCC00"/>
      <rgbColor rgb="00FF9900"/>
      <rgbColor rgb="00333399"/>
      <rgbColor rgb="00808080"/>
      <rgbColor rgb="00FFCC99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8"/>
  <sheetViews>
    <sheetView showGridLines="0" tabSelected="1" zoomScale="90" zoomScaleNormal="90" zoomScalePageLayoutView="0" workbookViewId="0" topLeftCell="A1">
      <selection activeCell="B1" sqref="B1:M1"/>
    </sheetView>
  </sheetViews>
  <sheetFormatPr defaultColWidth="9.28125" defaultRowHeight="15" customHeight="1"/>
  <cols>
    <col min="1" max="1" width="4.00390625" style="0" customWidth="1"/>
    <col min="2" max="2" width="17.28125" style="0" customWidth="1"/>
    <col min="3" max="3" width="22.28125" style="0" customWidth="1"/>
    <col min="4" max="9" width="10.7109375" style="0" customWidth="1"/>
    <col min="10" max="10" width="12.00390625" style="0" customWidth="1"/>
    <col min="11" max="22" width="10.7109375" style="0" customWidth="1"/>
  </cols>
  <sheetData>
    <row r="1" spans="1:22" ht="21" customHeight="1">
      <c r="A1" s="22"/>
      <c r="B1" s="46" t="s">
        <v>0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7" t="s">
        <v>80</v>
      </c>
      <c r="O1" s="47"/>
      <c r="P1" s="47"/>
      <c r="Q1" s="47"/>
      <c r="R1" s="47"/>
      <c r="S1" s="47"/>
      <c r="T1" s="47"/>
      <c r="U1" s="47"/>
      <c r="V1" s="47"/>
    </row>
    <row r="2" spans="1:22" ht="21" customHeight="1">
      <c r="A2" s="23"/>
      <c r="B2" s="48" t="s">
        <v>1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9" t="s">
        <v>79</v>
      </c>
      <c r="O2" s="49"/>
      <c r="P2" s="49"/>
      <c r="Q2" s="49"/>
      <c r="R2" s="49"/>
      <c r="S2" s="49"/>
      <c r="T2" s="49"/>
      <c r="U2" s="49"/>
      <c r="V2" s="49"/>
    </row>
    <row r="3" spans="1:22" ht="16.5" customHeight="1">
      <c r="A3" s="20"/>
      <c r="B3" s="28"/>
      <c r="C3" s="19"/>
      <c r="D3" s="50" t="s">
        <v>2</v>
      </c>
      <c r="E3" s="51"/>
      <c r="F3" s="51"/>
      <c r="G3" s="51"/>
      <c r="H3" s="51"/>
      <c r="I3" s="51"/>
      <c r="J3" s="51"/>
      <c r="K3" s="51"/>
      <c r="L3" s="51"/>
      <c r="M3" s="52"/>
      <c r="N3" s="53" t="s">
        <v>3</v>
      </c>
      <c r="O3" s="54"/>
      <c r="P3" s="54"/>
      <c r="Q3" s="54"/>
      <c r="R3" s="54"/>
      <c r="S3" s="54"/>
      <c r="T3" s="54"/>
      <c r="U3" s="54"/>
      <c r="V3" s="55"/>
    </row>
    <row r="4" spans="1:22" ht="12.75" customHeight="1">
      <c r="A4" s="56" t="s">
        <v>4</v>
      </c>
      <c r="B4" s="57"/>
      <c r="C4" s="58"/>
      <c r="D4" s="59" t="s">
        <v>5</v>
      </c>
      <c r="E4" s="62" t="s">
        <v>6</v>
      </c>
      <c r="F4" s="59" t="s">
        <v>7</v>
      </c>
      <c r="G4" s="62" t="s">
        <v>8</v>
      </c>
      <c r="H4" s="59" t="s">
        <v>9</v>
      </c>
      <c r="I4" s="62" t="s">
        <v>10</v>
      </c>
      <c r="J4" s="59" t="s">
        <v>11</v>
      </c>
      <c r="K4" s="62" t="s">
        <v>12</v>
      </c>
      <c r="L4" s="59" t="s">
        <v>13</v>
      </c>
      <c r="M4" s="62" t="s">
        <v>14</v>
      </c>
      <c r="N4" s="59" t="s">
        <v>15</v>
      </c>
      <c r="O4" s="62" t="s">
        <v>16</v>
      </c>
      <c r="P4" s="59" t="s">
        <v>17</v>
      </c>
      <c r="Q4" s="62" t="s">
        <v>18</v>
      </c>
      <c r="R4" s="59" t="s">
        <v>19</v>
      </c>
      <c r="S4" s="62" t="s">
        <v>20</v>
      </c>
      <c r="T4" s="59" t="s">
        <v>21</v>
      </c>
      <c r="U4" s="62" t="s">
        <v>22</v>
      </c>
      <c r="V4" s="59" t="s">
        <v>23</v>
      </c>
    </row>
    <row r="5" spans="1:22" ht="15.75" customHeight="1">
      <c r="A5" s="65" t="s">
        <v>24</v>
      </c>
      <c r="B5" s="66"/>
      <c r="C5" s="67"/>
      <c r="D5" s="60"/>
      <c r="E5" s="63"/>
      <c r="F5" s="60"/>
      <c r="G5" s="63"/>
      <c r="H5" s="60"/>
      <c r="I5" s="63"/>
      <c r="J5" s="60"/>
      <c r="K5" s="63"/>
      <c r="L5" s="60"/>
      <c r="M5" s="63"/>
      <c r="N5" s="60"/>
      <c r="O5" s="63"/>
      <c r="P5" s="60"/>
      <c r="Q5" s="63"/>
      <c r="R5" s="60"/>
      <c r="S5" s="63"/>
      <c r="T5" s="60"/>
      <c r="U5" s="63"/>
      <c r="V5" s="60"/>
    </row>
    <row r="6" spans="1:22" ht="124.5" customHeight="1">
      <c r="A6" s="65"/>
      <c r="B6" s="66"/>
      <c r="C6" s="67"/>
      <c r="D6" s="61"/>
      <c r="E6" s="64"/>
      <c r="F6" s="61"/>
      <c r="G6" s="64"/>
      <c r="H6" s="61"/>
      <c r="I6" s="64"/>
      <c r="J6" s="61"/>
      <c r="K6" s="64"/>
      <c r="L6" s="61"/>
      <c r="M6" s="64"/>
      <c r="N6" s="61"/>
      <c r="O6" s="64"/>
      <c r="P6" s="61"/>
      <c r="Q6" s="64"/>
      <c r="R6" s="61"/>
      <c r="S6" s="64"/>
      <c r="T6" s="61"/>
      <c r="U6" s="64"/>
      <c r="V6" s="61"/>
    </row>
    <row r="7" spans="1:22" ht="15" customHeight="1">
      <c r="A7" s="24" t="s">
        <v>25</v>
      </c>
      <c r="B7" s="68" t="s">
        <v>26</v>
      </c>
      <c r="C7" s="68"/>
      <c r="D7" s="21" t="s">
        <v>27</v>
      </c>
      <c r="E7" s="21" t="s">
        <v>28</v>
      </c>
      <c r="F7" s="21" t="s">
        <v>29</v>
      </c>
      <c r="G7" s="21" t="s">
        <v>30</v>
      </c>
      <c r="H7" s="21" t="s">
        <v>31</v>
      </c>
      <c r="I7" s="21" t="s">
        <v>32</v>
      </c>
      <c r="J7" s="21" t="s">
        <v>33</v>
      </c>
      <c r="K7" s="21" t="s">
        <v>34</v>
      </c>
      <c r="L7" s="21" t="s">
        <v>35</v>
      </c>
      <c r="M7" s="21" t="s">
        <v>36</v>
      </c>
      <c r="N7" s="21" t="s">
        <v>37</v>
      </c>
      <c r="O7" s="21" t="s">
        <v>38</v>
      </c>
      <c r="P7" s="21" t="s">
        <v>39</v>
      </c>
      <c r="Q7" s="21" t="s">
        <v>40</v>
      </c>
      <c r="R7" s="21" t="s">
        <v>41</v>
      </c>
      <c r="S7" s="21" t="s">
        <v>42</v>
      </c>
      <c r="T7" s="21" t="s">
        <v>43</v>
      </c>
      <c r="U7" s="21" t="s">
        <v>44</v>
      </c>
      <c r="V7" s="21" t="s">
        <v>45</v>
      </c>
    </row>
    <row r="8" spans="1:22" ht="15" customHeight="1">
      <c r="A8" s="69" t="s">
        <v>46</v>
      </c>
      <c r="B8" s="69"/>
      <c r="C8" s="70"/>
      <c r="D8" s="15"/>
      <c r="E8" s="16"/>
      <c r="F8" s="16"/>
      <c r="G8" s="16"/>
      <c r="H8" s="16"/>
      <c r="I8" s="16"/>
      <c r="J8" s="17"/>
      <c r="K8" s="16"/>
      <c r="L8" s="16"/>
      <c r="M8" s="18"/>
      <c r="N8" s="16"/>
      <c r="O8" s="16"/>
      <c r="P8" s="16"/>
      <c r="Q8" s="16"/>
      <c r="R8" s="16"/>
      <c r="S8" s="16"/>
      <c r="T8" s="16"/>
      <c r="U8" s="16"/>
      <c r="V8" s="18"/>
    </row>
    <row r="9" spans="1:22" ht="15" customHeight="1">
      <c r="A9" s="25">
        <v>1</v>
      </c>
      <c r="B9" s="71" t="s">
        <v>47</v>
      </c>
      <c r="C9" s="72"/>
      <c r="D9" s="31">
        <v>10444</v>
      </c>
      <c r="E9" s="31">
        <v>0</v>
      </c>
      <c r="F9" s="31">
        <v>1156</v>
      </c>
      <c r="G9" s="31">
        <v>0</v>
      </c>
      <c r="H9" s="31">
        <v>0</v>
      </c>
      <c r="I9" s="31">
        <v>0</v>
      </c>
      <c r="J9" s="32">
        <f aca="true" t="shared" si="0" ref="J9:J19">+I9-H9</f>
        <v>0</v>
      </c>
      <c r="K9" s="31">
        <v>5212</v>
      </c>
      <c r="L9" s="33">
        <v>63874.5</v>
      </c>
      <c r="M9" s="34">
        <f aca="true" t="shared" si="1" ref="M9:M26">D9+E9+F9+G9-(J9+K9)+L9</f>
        <v>70262.5</v>
      </c>
      <c r="N9" s="31">
        <v>5223</v>
      </c>
      <c r="O9" s="35">
        <v>5321</v>
      </c>
      <c r="P9" s="31">
        <v>0</v>
      </c>
      <c r="Q9" s="31">
        <v>0</v>
      </c>
      <c r="R9" s="31">
        <v>0</v>
      </c>
      <c r="S9" s="31">
        <v>0</v>
      </c>
      <c r="T9" s="31">
        <v>57687.5</v>
      </c>
      <c r="U9" s="36">
        <v>2031</v>
      </c>
      <c r="V9" s="37">
        <f aca="true" t="shared" si="2" ref="V9:V19">SUM(N9:U9)</f>
        <v>70262.5</v>
      </c>
    </row>
    <row r="10" spans="1:22" ht="15" customHeight="1">
      <c r="A10" s="25">
        <v>2</v>
      </c>
      <c r="B10" s="71" t="s">
        <v>48</v>
      </c>
      <c r="C10" s="72"/>
      <c r="D10" s="31">
        <v>10300</v>
      </c>
      <c r="E10" s="31">
        <v>0</v>
      </c>
      <c r="F10" s="31">
        <v>0</v>
      </c>
      <c r="G10" s="31">
        <v>0</v>
      </c>
      <c r="H10" s="31">
        <v>5952</v>
      </c>
      <c r="I10" s="31">
        <v>5849</v>
      </c>
      <c r="J10" s="32">
        <f t="shared" si="0"/>
        <v>-103</v>
      </c>
      <c r="K10" s="31">
        <v>9992</v>
      </c>
      <c r="L10" s="33">
        <v>14413</v>
      </c>
      <c r="M10" s="34">
        <f t="shared" si="1"/>
        <v>14824</v>
      </c>
      <c r="N10" s="31">
        <v>7790</v>
      </c>
      <c r="O10" s="35">
        <v>0</v>
      </c>
      <c r="P10" s="31">
        <v>3988</v>
      </c>
      <c r="Q10" s="31">
        <v>0</v>
      </c>
      <c r="R10" s="31">
        <v>3041</v>
      </c>
      <c r="S10" s="31">
        <v>0</v>
      </c>
      <c r="T10" s="31">
        <v>5</v>
      </c>
      <c r="U10" s="36">
        <v>0</v>
      </c>
      <c r="V10" s="37">
        <f t="shared" si="2"/>
        <v>14824</v>
      </c>
    </row>
    <row r="11" spans="1:22" ht="15" customHeight="1">
      <c r="A11" s="25">
        <v>3</v>
      </c>
      <c r="B11" s="71" t="s">
        <v>49</v>
      </c>
      <c r="C11" s="72"/>
      <c r="D11" s="31">
        <v>166280</v>
      </c>
      <c r="E11" s="31">
        <v>28014</v>
      </c>
      <c r="F11" s="31">
        <v>0</v>
      </c>
      <c r="G11" s="31">
        <v>122595</v>
      </c>
      <c r="H11" s="31">
        <v>70477</v>
      </c>
      <c r="I11" s="31">
        <v>46381</v>
      </c>
      <c r="J11" s="32">
        <f t="shared" si="0"/>
        <v>-24096</v>
      </c>
      <c r="K11" s="31">
        <v>340985</v>
      </c>
      <c r="L11" s="33">
        <v>0</v>
      </c>
      <c r="M11" s="34">
        <f t="shared" si="1"/>
        <v>0</v>
      </c>
      <c r="N11" s="31">
        <v>0</v>
      </c>
      <c r="O11" s="35">
        <v>0</v>
      </c>
      <c r="P11" s="31">
        <v>0</v>
      </c>
      <c r="Q11" s="31">
        <v>0</v>
      </c>
      <c r="R11" s="31">
        <v>0</v>
      </c>
      <c r="S11" s="31">
        <v>0</v>
      </c>
      <c r="T11" s="31">
        <v>0</v>
      </c>
      <c r="U11" s="36">
        <v>0</v>
      </c>
      <c r="V11" s="37">
        <f t="shared" si="2"/>
        <v>0</v>
      </c>
    </row>
    <row r="12" spans="1:22" ht="15" customHeight="1">
      <c r="A12" s="25">
        <v>4</v>
      </c>
      <c r="B12" s="71" t="s">
        <v>50</v>
      </c>
      <c r="C12" s="72"/>
      <c r="D12" s="31">
        <v>64990</v>
      </c>
      <c r="E12" s="31">
        <v>0</v>
      </c>
      <c r="F12" s="31">
        <v>0</v>
      </c>
      <c r="G12" s="31">
        <v>0</v>
      </c>
      <c r="H12" s="31">
        <v>51630</v>
      </c>
      <c r="I12" s="31">
        <v>31599</v>
      </c>
      <c r="J12" s="32">
        <f t="shared" si="0"/>
        <v>-20031</v>
      </c>
      <c r="K12" s="31">
        <v>85021</v>
      </c>
      <c r="L12" s="33">
        <v>0</v>
      </c>
      <c r="M12" s="34">
        <f t="shared" si="1"/>
        <v>0</v>
      </c>
      <c r="N12" s="31">
        <v>0</v>
      </c>
      <c r="O12" s="35">
        <v>0</v>
      </c>
      <c r="P12" s="31">
        <v>0</v>
      </c>
      <c r="Q12" s="31">
        <v>0</v>
      </c>
      <c r="R12" s="31">
        <v>0</v>
      </c>
      <c r="S12" s="31">
        <v>0</v>
      </c>
      <c r="T12" s="31">
        <v>0</v>
      </c>
      <c r="U12" s="36">
        <v>0</v>
      </c>
      <c r="V12" s="37">
        <f t="shared" si="2"/>
        <v>0</v>
      </c>
    </row>
    <row r="13" spans="1:22" ht="15" customHeight="1">
      <c r="A13" s="25">
        <v>5</v>
      </c>
      <c r="B13" s="71" t="s">
        <v>51</v>
      </c>
      <c r="C13" s="72"/>
      <c r="D13" s="31">
        <v>24010</v>
      </c>
      <c r="E13" s="31">
        <v>0</v>
      </c>
      <c r="F13" s="31">
        <v>0</v>
      </c>
      <c r="G13" s="31">
        <v>38943</v>
      </c>
      <c r="H13" s="31">
        <v>52014</v>
      </c>
      <c r="I13" s="31">
        <v>42790</v>
      </c>
      <c r="J13" s="32">
        <f t="shared" si="0"/>
        <v>-9224</v>
      </c>
      <c r="K13" s="31">
        <v>67108</v>
      </c>
      <c r="L13" s="33">
        <v>54793</v>
      </c>
      <c r="M13" s="34">
        <f t="shared" si="1"/>
        <v>59862</v>
      </c>
      <c r="N13" s="31">
        <v>0</v>
      </c>
      <c r="O13" s="35">
        <v>0</v>
      </c>
      <c r="P13" s="31">
        <v>0</v>
      </c>
      <c r="Q13" s="31">
        <v>0</v>
      </c>
      <c r="R13" s="31">
        <v>0</v>
      </c>
      <c r="S13" s="31">
        <v>59862</v>
      </c>
      <c r="T13" s="31">
        <v>0</v>
      </c>
      <c r="U13" s="36">
        <v>0</v>
      </c>
      <c r="V13" s="37">
        <f t="shared" si="2"/>
        <v>59862</v>
      </c>
    </row>
    <row r="14" spans="1:22" ht="15" customHeight="1">
      <c r="A14" s="25">
        <v>6</v>
      </c>
      <c r="B14" s="71" t="s">
        <v>52</v>
      </c>
      <c r="C14" s="72"/>
      <c r="D14" s="31">
        <v>25009</v>
      </c>
      <c r="E14" s="31">
        <v>0</v>
      </c>
      <c r="F14" s="31">
        <v>0</v>
      </c>
      <c r="G14" s="31">
        <v>0</v>
      </c>
      <c r="H14" s="31">
        <v>5030</v>
      </c>
      <c r="I14" s="31">
        <v>5077</v>
      </c>
      <c r="J14" s="32">
        <f t="shared" si="0"/>
        <v>47</v>
      </c>
      <c r="K14" s="31">
        <v>24780</v>
      </c>
      <c r="L14" s="33">
        <v>20540</v>
      </c>
      <c r="M14" s="34">
        <f t="shared" si="1"/>
        <v>20722</v>
      </c>
      <c r="N14" s="31">
        <v>19531</v>
      </c>
      <c r="O14" s="35">
        <v>0</v>
      </c>
      <c r="P14" s="31">
        <v>0</v>
      </c>
      <c r="Q14" s="31">
        <v>0</v>
      </c>
      <c r="R14" s="31">
        <v>0</v>
      </c>
      <c r="S14" s="31">
        <v>0</v>
      </c>
      <c r="T14" s="31">
        <v>1191</v>
      </c>
      <c r="U14" s="36">
        <v>0</v>
      </c>
      <c r="V14" s="37">
        <f t="shared" si="2"/>
        <v>20722</v>
      </c>
    </row>
    <row r="15" spans="1:22" ht="15" customHeight="1">
      <c r="A15" s="25">
        <v>7</v>
      </c>
      <c r="B15" s="71" t="s">
        <v>53</v>
      </c>
      <c r="C15" s="72"/>
      <c r="D15" s="31">
        <v>2599</v>
      </c>
      <c r="E15" s="31">
        <v>0</v>
      </c>
      <c r="F15" s="31">
        <v>0</v>
      </c>
      <c r="G15" s="31">
        <v>7497.98</v>
      </c>
      <c r="H15" s="31">
        <v>14766.42</v>
      </c>
      <c r="I15" s="31">
        <v>10755.47</v>
      </c>
      <c r="J15" s="32">
        <f t="shared" si="0"/>
        <v>-4010.9500000000007</v>
      </c>
      <c r="K15" s="31">
        <v>11153.94</v>
      </c>
      <c r="L15" s="33">
        <v>0</v>
      </c>
      <c r="M15" s="34">
        <f t="shared" si="1"/>
        <v>2953.99</v>
      </c>
      <c r="N15" s="31">
        <v>0</v>
      </c>
      <c r="O15" s="35">
        <v>0</v>
      </c>
      <c r="P15" s="31">
        <v>0</v>
      </c>
      <c r="Q15" s="31">
        <v>0</v>
      </c>
      <c r="R15" s="31">
        <v>0</v>
      </c>
      <c r="S15" s="31">
        <v>0</v>
      </c>
      <c r="T15" s="31">
        <v>2954</v>
      </c>
      <c r="U15" s="36">
        <v>0</v>
      </c>
      <c r="V15" s="37">
        <f t="shared" si="2"/>
        <v>2954</v>
      </c>
    </row>
    <row r="16" spans="1:22" ht="15" customHeight="1">
      <c r="A16" s="25">
        <v>8</v>
      </c>
      <c r="B16" s="71" t="s">
        <v>54</v>
      </c>
      <c r="C16" s="72"/>
      <c r="D16" s="31">
        <v>7120</v>
      </c>
      <c r="E16" s="31">
        <v>2123.58</v>
      </c>
      <c r="F16" s="31">
        <v>0</v>
      </c>
      <c r="G16" s="31">
        <v>0</v>
      </c>
      <c r="H16" s="31">
        <v>20457.47</v>
      </c>
      <c r="I16" s="31">
        <v>22865.35</v>
      </c>
      <c r="J16" s="32">
        <f t="shared" si="0"/>
        <v>2407.8799999999974</v>
      </c>
      <c r="K16" s="31">
        <v>4427.71</v>
      </c>
      <c r="L16" s="33">
        <v>11031</v>
      </c>
      <c r="M16" s="34">
        <f t="shared" si="1"/>
        <v>13438.990000000002</v>
      </c>
      <c r="N16" s="31">
        <v>0</v>
      </c>
      <c r="O16" s="35">
        <v>0</v>
      </c>
      <c r="P16" s="31">
        <v>0</v>
      </c>
      <c r="Q16" s="31">
        <v>0</v>
      </c>
      <c r="R16" s="31">
        <v>6844</v>
      </c>
      <c r="S16" s="31">
        <v>0</v>
      </c>
      <c r="T16" s="31">
        <v>6595</v>
      </c>
      <c r="U16" s="36">
        <v>0</v>
      </c>
      <c r="V16" s="37">
        <f t="shared" si="2"/>
        <v>13439</v>
      </c>
    </row>
    <row r="17" spans="1:22" ht="15" customHeight="1">
      <c r="A17" s="25">
        <v>9</v>
      </c>
      <c r="B17" s="71" t="s">
        <v>55</v>
      </c>
      <c r="C17" s="72"/>
      <c r="D17" s="31">
        <v>0</v>
      </c>
      <c r="E17" s="31">
        <v>0</v>
      </c>
      <c r="F17" s="31">
        <v>0</v>
      </c>
      <c r="G17" s="31">
        <v>0</v>
      </c>
      <c r="H17" s="31">
        <v>7525</v>
      </c>
      <c r="I17" s="31">
        <v>7059</v>
      </c>
      <c r="J17" s="32">
        <f t="shared" si="0"/>
        <v>-466</v>
      </c>
      <c r="K17" s="31">
        <v>466</v>
      </c>
      <c r="L17" s="33">
        <v>0</v>
      </c>
      <c r="M17" s="34">
        <f t="shared" si="1"/>
        <v>0</v>
      </c>
      <c r="N17" s="31">
        <v>0</v>
      </c>
      <c r="O17" s="35">
        <v>0</v>
      </c>
      <c r="P17" s="31">
        <v>0</v>
      </c>
      <c r="Q17" s="31">
        <v>0</v>
      </c>
      <c r="R17" s="31">
        <v>0</v>
      </c>
      <c r="S17" s="31">
        <v>0</v>
      </c>
      <c r="T17" s="31">
        <v>0</v>
      </c>
      <c r="U17" s="36">
        <v>0</v>
      </c>
      <c r="V17" s="37">
        <f t="shared" si="2"/>
        <v>0</v>
      </c>
    </row>
    <row r="18" spans="1:22" ht="15" customHeight="1">
      <c r="A18" s="25">
        <v>10</v>
      </c>
      <c r="B18" s="71" t="s">
        <v>56</v>
      </c>
      <c r="C18" s="72"/>
      <c r="D18" s="31"/>
      <c r="E18" s="31"/>
      <c r="F18" s="31"/>
      <c r="G18" s="31"/>
      <c r="H18" s="31"/>
      <c r="I18" s="31"/>
      <c r="J18" s="32">
        <f t="shared" si="0"/>
        <v>0</v>
      </c>
      <c r="K18" s="31"/>
      <c r="L18" s="33"/>
      <c r="M18" s="34">
        <f t="shared" si="1"/>
        <v>0</v>
      </c>
      <c r="N18" s="31"/>
      <c r="O18" s="35"/>
      <c r="P18" s="31"/>
      <c r="Q18" s="31"/>
      <c r="R18" s="31"/>
      <c r="S18" s="31"/>
      <c r="T18" s="31"/>
      <c r="U18" s="36"/>
      <c r="V18" s="37">
        <f t="shared" si="2"/>
        <v>0</v>
      </c>
    </row>
    <row r="19" spans="1:22" ht="15" customHeight="1">
      <c r="A19" s="25">
        <v>11</v>
      </c>
      <c r="B19" s="71" t="s">
        <v>57</v>
      </c>
      <c r="C19" s="72"/>
      <c r="D19" s="31">
        <v>0</v>
      </c>
      <c r="E19" s="31">
        <v>0</v>
      </c>
      <c r="F19" s="31">
        <v>14650.53</v>
      </c>
      <c r="G19" s="31">
        <v>435.6</v>
      </c>
      <c r="H19" s="31">
        <v>24235.39</v>
      </c>
      <c r="I19" s="31">
        <v>26524.31</v>
      </c>
      <c r="J19" s="32">
        <f t="shared" si="0"/>
        <v>2288.920000000002</v>
      </c>
      <c r="K19" s="31">
        <v>7224.02</v>
      </c>
      <c r="L19" s="33">
        <v>6814.81</v>
      </c>
      <c r="M19" s="34">
        <f t="shared" si="1"/>
        <v>12388</v>
      </c>
      <c r="N19" s="31">
        <v>0</v>
      </c>
      <c r="O19" s="35">
        <v>0</v>
      </c>
      <c r="P19" s="31">
        <v>0</v>
      </c>
      <c r="Q19" s="31">
        <v>0</v>
      </c>
      <c r="R19" s="31">
        <v>2488.1</v>
      </c>
      <c r="S19" s="31">
        <v>4840.66</v>
      </c>
      <c r="T19" s="31">
        <v>5059.23</v>
      </c>
      <c r="U19" s="36">
        <v>0</v>
      </c>
      <c r="V19" s="37">
        <f t="shared" si="2"/>
        <v>12387.99</v>
      </c>
    </row>
    <row r="20" spans="1:22" ht="15" customHeight="1">
      <c r="A20" s="26"/>
      <c r="B20" s="73" t="s">
        <v>58</v>
      </c>
      <c r="C20" s="74"/>
      <c r="D20" s="38">
        <f aca="true" t="shared" si="3" ref="D20:L20">SUM(D9:D19)</f>
        <v>310752</v>
      </c>
      <c r="E20" s="38">
        <f t="shared" si="3"/>
        <v>30137.58</v>
      </c>
      <c r="F20" s="38">
        <f t="shared" si="3"/>
        <v>15806.53</v>
      </c>
      <c r="G20" s="38">
        <f t="shared" si="3"/>
        <v>169471.58000000002</v>
      </c>
      <c r="H20" s="38">
        <f t="shared" si="3"/>
        <v>252087.28000000003</v>
      </c>
      <c r="I20" s="38">
        <f t="shared" si="3"/>
        <v>198900.13</v>
      </c>
      <c r="J20" s="38">
        <f t="shared" si="3"/>
        <v>-53187.149999999994</v>
      </c>
      <c r="K20" s="38">
        <f t="shared" si="3"/>
        <v>556369.6699999999</v>
      </c>
      <c r="L20" s="38">
        <f t="shared" si="3"/>
        <v>171466.31</v>
      </c>
      <c r="M20" s="39">
        <f t="shared" si="1"/>
        <v>194451.48000000016</v>
      </c>
      <c r="N20" s="38">
        <f aca="true" t="shared" si="4" ref="N20:V20">SUM(N9:N19)</f>
        <v>32544</v>
      </c>
      <c r="O20" s="38">
        <f t="shared" si="4"/>
        <v>5321</v>
      </c>
      <c r="P20" s="38">
        <f t="shared" si="4"/>
        <v>3988</v>
      </c>
      <c r="Q20" s="38">
        <f t="shared" si="4"/>
        <v>0</v>
      </c>
      <c r="R20" s="38">
        <f t="shared" si="4"/>
        <v>12373.1</v>
      </c>
      <c r="S20" s="38">
        <f t="shared" si="4"/>
        <v>64702.66</v>
      </c>
      <c r="T20" s="38">
        <f t="shared" si="4"/>
        <v>73491.73</v>
      </c>
      <c r="U20" s="38">
        <f t="shared" si="4"/>
        <v>2031</v>
      </c>
      <c r="V20" s="40">
        <f t="shared" si="4"/>
        <v>194451.49</v>
      </c>
    </row>
    <row r="21" spans="1:22" ht="15" customHeight="1">
      <c r="A21" s="25">
        <v>12</v>
      </c>
      <c r="B21" s="71" t="s">
        <v>59</v>
      </c>
      <c r="C21" s="72"/>
      <c r="D21" s="31">
        <v>0</v>
      </c>
      <c r="E21" s="31">
        <v>24587</v>
      </c>
      <c r="F21" s="31">
        <v>164</v>
      </c>
      <c r="G21" s="31">
        <v>0</v>
      </c>
      <c r="H21" s="31">
        <v>9650</v>
      </c>
      <c r="I21" s="31">
        <v>8385</v>
      </c>
      <c r="J21" s="32">
        <f>+I21-H21</f>
        <v>-1265</v>
      </c>
      <c r="K21" s="31">
        <v>32699</v>
      </c>
      <c r="L21" s="33">
        <v>41172</v>
      </c>
      <c r="M21" s="34">
        <f t="shared" si="1"/>
        <v>34489</v>
      </c>
      <c r="N21" s="31">
        <v>13114</v>
      </c>
      <c r="O21" s="35">
        <v>0</v>
      </c>
      <c r="P21" s="31">
        <v>10507</v>
      </c>
      <c r="Q21" s="31">
        <v>0</v>
      </c>
      <c r="R21" s="31">
        <v>6867</v>
      </c>
      <c r="S21" s="31">
        <v>3135</v>
      </c>
      <c r="T21" s="31">
        <v>866</v>
      </c>
      <c r="U21" s="36">
        <v>0</v>
      </c>
      <c r="V21" s="37">
        <f>SUM(N21:U21)</f>
        <v>34489</v>
      </c>
    </row>
    <row r="22" spans="1:22" ht="15" customHeight="1">
      <c r="A22" s="25">
        <v>13</v>
      </c>
      <c r="B22" s="71" t="s">
        <v>60</v>
      </c>
      <c r="C22" s="72"/>
      <c r="D22" s="31">
        <v>7871</v>
      </c>
      <c r="E22" s="31">
        <v>873</v>
      </c>
      <c r="F22" s="31">
        <v>1020</v>
      </c>
      <c r="G22" s="31">
        <v>9946</v>
      </c>
      <c r="H22" s="31">
        <v>69893</v>
      </c>
      <c r="I22" s="31">
        <v>83243</v>
      </c>
      <c r="J22" s="32">
        <f>+I22-H22</f>
        <v>13350</v>
      </c>
      <c r="K22" s="31">
        <v>32617</v>
      </c>
      <c r="L22" s="33">
        <v>157970</v>
      </c>
      <c r="M22" s="34">
        <f t="shared" si="1"/>
        <v>131713</v>
      </c>
      <c r="N22" s="31">
        <v>93357</v>
      </c>
      <c r="O22" s="35">
        <v>0</v>
      </c>
      <c r="P22" s="31">
        <v>26185</v>
      </c>
      <c r="Q22" s="31">
        <v>0</v>
      </c>
      <c r="R22" s="31">
        <v>768</v>
      </c>
      <c r="S22" s="31">
        <v>11403</v>
      </c>
      <c r="T22" s="31">
        <v>0</v>
      </c>
      <c r="U22" s="36">
        <v>0</v>
      </c>
      <c r="V22" s="37">
        <f>SUM(N22:U22)</f>
        <v>131713</v>
      </c>
    </row>
    <row r="23" spans="1:22" ht="15" customHeight="1">
      <c r="A23" s="25">
        <v>14</v>
      </c>
      <c r="B23" s="71" t="s">
        <v>61</v>
      </c>
      <c r="C23" s="72"/>
      <c r="D23" s="31">
        <v>0</v>
      </c>
      <c r="E23" s="31">
        <v>0</v>
      </c>
      <c r="F23" s="31">
        <v>1126</v>
      </c>
      <c r="G23" s="31">
        <v>13946</v>
      </c>
      <c r="H23" s="31">
        <v>32427</v>
      </c>
      <c r="I23" s="31">
        <v>34116</v>
      </c>
      <c r="J23" s="32">
        <f>+I23-H23</f>
        <v>1689</v>
      </c>
      <c r="K23" s="31">
        <v>47274</v>
      </c>
      <c r="L23" s="33">
        <v>34166</v>
      </c>
      <c r="M23" s="34">
        <f t="shared" si="1"/>
        <v>275</v>
      </c>
      <c r="N23" s="31">
        <v>0</v>
      </c>
      <c r="O23" s="35">
        <v>0</v>
      </c>
      <c r="P23" s="31">
        <v>0</v>
      </c>
      <c r="Q23" s="31">
        <v>0</v>
      </c>
      <c r="R23" s="31">
        <v>275</v>
      </c>
      <c r="S23" s="31">
        <v>0</v>
      </c>
      <c r="T23" s="31">
        <v>0</v>
      </c>
      <c r="U23" s="36">
        <v>0</v>
      </c>
      <c r="V23" s="37">
        <f>SUM(N23:U23)</f>
        <v>275</v>
      </c>
    </row>
    <row r="24" spans="1:22" ht="15" customHeight="1">
      <c r="A24" s="26"/>
      <c r="B24" s="73" t="s">
        <v>62</v>
      </c>
      <c r="C24" s="74"/>
      <c r="D24" s="38">
        <f aca="true" t="shared" si="5" ref="D24:L24">SUM(D21:D23)</f>
        <v>7871</v>
      </c>
      <c r="E24" s="38">
        <f t="shared" si="5"/>
        <v>25460</v>
      </c>
      <c r="F24" s="38">
        <f t="shared" si="5"/>
        <v>2310</v>
      </c>
      <c r="G24" s="38">
        <f t="shared" si="5"/>
        <v>23892</v>
      </c>
      <c r="H24" s="38">
        <f t="shared" si="5"/>
        <v>111970</v>
      </c>
      <c r="I24" s="38">
        <f t="shared" si="5"/>
        <v>125744</v>
      </c>
      <c r="J24" s="38">
        <f t="shared" si="5"/>
        <v>13774</v>
      </c>
      <c r="K24" s="38">
        <f t="shared" si="5"/>
        <v>112590</v>
      </c>
      <c r="L24" s="41">
        <f t="shared" si="5"/>
        <v>233308</v>
      </c>
      <c r="M24" s="39">
        <f t="shared" si="1"/>
        <v>166477</v>
      </c>
      <c r="N24" s="38">
        <f aca="true" t="shared" si="6" ref="N24:V24">SUM(N21:N23)</f>
        <v>106471</v>
      </c>
      <c r="O24" s="38">
        <f t="shared" si="6"/>
        <v>0</v>
      </c>
      <c r="P24" s="38">
        <f t="shared" si="6"/>
        <v>36692</v>
      </c>
      <c r="Q24" s="38">
        <f t="shared" si="6"/>
        <v>0</v>
      </c>
      <c r="R24" s="38">
        <f t="shared" si="6"/>
        <v>7910</v>
      </c>
      <c r="S24" s="38">
        <f t="shared" si="6"/>
        <v>14538</v>
      </c>
      <c r="T24" s="38">
        <f t="shared" si="6"/>
        <v>866</v>
      </c>
      <c r="U24" s="38">
        <f t="shared" si="6"/>
        <v>0</v>
      </c>
      <c r="V24" s="40">
        <f t="shared" si="6"/>
        <v>166477</v>
      </c>
    </row>
    <row r="25" spans="1:22" ht="15" customHeight="1">
      <c r="A25" s="25">
        <v>15</v>
      </c>
      <c r="B25" s="71" t="s">
        <v>63</v>
      </c>
      <c r="C25" s="72"/>
      <c r="D25" s="31">
        <v>65452</v>
      </c>
      <c r="E25" s="31">
        <v>855.66</v>
      </c>
      <c r="F25" s="31">
        <v>1626.44</v>
      </c>
      <c r="G25" s="31">
        <v>0</v>
      </c>
      <c r="H25" s="31">
        <v>0</v>
      </c>
      <c r="I25" s="31">
        <v>0</v>
      </c>
      <c r="J25" s="32">
        <f>+I25-H25</f>
        <v>0</v>
      </c>
      <c r="K25" s="31">
        <v>855.66</v>
      </c>
      <c r="L25" s="33">
        <v>0</v>
      </c>
      <c r="M25" s="34">
        <f t="shared" si="1"/>
        <v>67078.44</v>
      </c>
      <c r="N25" s="31">
        <v>0</v>
      </c>
      <c r="O25" s="35">
        <v>0</v>
      </c>
      <c r="P25" s="31">
        <v>0</v>
      </c>
      <c r="Q25" s="31">
        <v>0</v>
      </c>
      <c r="R25" s="31">
        <v>0</v>
      </c>
      <c r="S25" s="31">
        <v>0</v>
      </c>
      <c r="T25" s="31">
        <v>67078.44</v>
      </c>
      <c r="U25" s="36">
        <v>0</v>
      </c>
      <c r="V25" s="37">
        <f>SUM(N25:U25)</f>
        <v>67078.44</v>
      </c>
    </row>
    <row r="26" spans="1:22" ht="15" customHeight="1">
      <c r="A26" s="25">
        <v>16</v>
      </c>
      <c r="B26" s="71" t="s">
        <v>64</v>
      </c>
      <c r="C26" s="72"/>
      <c r="D26" s="31">
        <v>0</v>
      </c>
      <c r="E26" s="31">
        <v>2590</v>
      </c>
      <c r="F26" s="31">
        <v>0</v>
      </c>
      <c r="G26" s="31">
        <v>0</v>
      </c>
      <c r="H26" s="31">
        <v>3394</v>
      </c>
      <c r="I26" s="31">
        <v>2160</v>
      </c>
      <c r="J26" s="32">
        <f>+I26-H26</f>
        <v>-1234</v>
      </c>
      <c r="K26" s="31">
        <v>3824</v>
      </c>
      <c r="L26" s="33">
        <v>3824</v>
      </c>
      <c r="M26" s="34">
        <f t="shared" si="1"/>
        <v>3824</v>
      </c>
      <c r="N26" s="31">
        <v>3824</v>
      </c>
      <c r="O26" s="35">
        <v>0</v>
      </c>
      <c r="P26" s="31">
        <v>0</v>
      </c>
      <c r="Q26" s="31">
        <v>0</v>
      </c>
      <c r="R26" s="31">
        <v>0</v>
      </c>
      <c r="S26" s="31">
        <v>0</v>
      </c>
      <c r="T26" s="31">
        <v>0</v>
      </c>
      <c r="U26" s="36">
        <v>0</v>
      </c>
      <c r="V26" s="37">
        <f>SUM(N26:U26)</f>
        <v>3824</v>
      </c>
    </row>
    <row r="27" spans="1:22" ht="15" customHeight="1">
      <c r="A27" s="26"/>
      <c r="B27" s="73" t="s">
        <v>65</v>
      </c>
      <c r="C27" s="74"/>
      <c r="D27" s="42">
        <f aca="true" t="shared" si="7" ref="D27:J27">SUM(D25:D26)</f>
        <v>65452</v>
      </c>
      <c r="E27" s="42">
        <f t="shared" si="7"/>
        <v>3445.66</v>
      </c>
      <c r="F27" s="42">
        <f t="shared" si="7"/>
        <v>1626.44</v>
      </c>
      <c r="G27" s="42">
        <f t="shared" si="7"/>
        <v>0</v>
      </c>
      <c r="H27" s="42">
        <f t="shared" si="7"/>
        <v>3394</v>
      </c>
      <c r="I27" s="42">
        <f t="shared" si="7"/>
        <v>2160</v>
      </c>
      <c r="J27" s="42">
        <f t="shared" si="7"/>
        <v>-1234</v>
      </c>
      <c r="K27" s="42">
        <f>L27+M27-(D27+E27+F27+G27)</f>
        <v>5058</v>
      </c>
      <c r="L27" s="42">
        <f>SUM(K25:K26)</f>
        <v>4679.66</v>
      </c>
      <c r="M27" s="42">
        <f aca="true" t="shared" si="8" ref="M27:V27">SUM(M25:M26)</f>
        <v>70902.44</v>
      </c>
      <c r="N27" s="42">
        <f t="shared" si="8"/>
        <v>3824</v>
      </c>
      <c r="O27" s="42">
        <f t="shared" si="8"/>
        <v>0</v>
      </c>
      <c r="P27" s="42">
        <f t="shared" si="8"/>
        <v>0</v>
      </c>
      <c r="Q27" s="42">
        <f t="shared" si="8"/>
        <v>0</v>
      </c>
      <c r="R27" s="42">
        <f t="shared" si="8"/>
        <v>0</v>
      </c>
      <c r="S27" s="42">
        <f t="shared" si="8"/>
        <v>0</v>
      </c>
      <c r="T27" s="42">
        <f t="shared" si="8"/>
        <v>67078.44</v>
      </c>
      <c r="U27" s="42">
        <f t="shared" si="8"/>
        <v>0</v>
      </c>
      <c r="V27" s="43">
        <f t="shared" si="8"/>
        <v>70902.44</v>
      </c>
    </row>
    <row r="28" spans="1:22" ht="15" customHeight="1">
      <c r="A28" s="27"/>
      <c r="B28" s="75" t="s">
        <v>66</v>
      </c>
      <c r="C28" s="76"/>
      <c r="D28" s="44">
        <f aca="true" t="shared" si="9" ref="D28:V28">+D20+D24+D27</f>
        <v>384075</v>
      </c>
      <c r="E28" s="44">
        <f t="shared" si="9"/>
        <v>59043.240000000005</v>
      </c>
      <c r="F28" s="44">
        <f t="shared" si="9"/>
        <v>19742.969999999998</v>
      </c>
      <c r="G28" s="44">
        <f t="shared" si="9"/>
        <v>193363.58000000002</v>
      </c>
      <c r="H28" s="44">
        <f t="shared" si="9"/>
        <v>367451.28</v>
      </c>
      <c r="I28" s="44">
        <f t="shared" si="9"/>
        <v>326804.13</v>
      </c>
      <c r="J28" s="44">
        <f t="shared" si="9"/>
        <v>-40647.149999999994</v>
      </c>
      <c r="K28" s="44">
        <f t="shared" si="9"/>
        <v>674017.6699999999</v>
      </c>
      <c r="L28" s="44">
        <f t="shared" si="9"/>
        <v>409453.97</v>
      </c>
      <c r="M28" s="44">
        <f t="shared" si="9"/>
        <v>431830.92000000016</v>
      </c>
      <c r="N28" s="44">
        <f t="shared" si="9"/>
        <v>142839</v>
      </c>
      <c r="O28" s="44">
        <f t="shared" si="9"/>
        <v>5321</v>
      </c>
      <c r="P28" s="44">
        <f t="shared" si="9"/>
        <v>40680</v>
      </c>
      <c r="Q28" s="44">
        <f t="shared" si="9"/>
        <v>0</v>
      </c>
      <c r="R28" s="44">
        <f t="shared" si="9"/>
        <v>20283.1</v>
      </c>
      <c r="S28" s="44">
        <f t="shared" si="9"/>
        <v>79240.66</v>
      </c>
      <c r="T28" s="44">
        <f t="shared" si="9"/>
        <v>141436.16999999998</v>
      </c>
      <c r="U28" s="44">
        <f t="shared" si="9"/>
        <v>2031</v>
      </c>
      <c r="V28" s="45">
        <f t="shared" si="9"/>
        <v>431830.93</v>
      </c>
    </row>
  </sheetData>
  <sheetProtection selectLockedCells="1" selectUnlockedCells="1"/>
  <mergeCells count="50">
    <mergeCell ref="B27:C27"/>
    <mergeCell ref="B28:C28"/>
    <mergeCell ref="B21:C21"/>
    <mergeCell ref="B22:C22"/>
    <mergeCell ref="B23:C23"/>
    <mergeCell ref="B24:C24"/>
    <mergeCell ref="B25:C25"/>
    <mergeCell ref="B26:C26"/>
    <mergeCell ref="B15:C15"/>
    <mergeCell ref="B16:C16"/>
    <mergeCell ref="B17:C17"/>
    <mergeCell ref="B18:C18"/>
    <mergeCell ref="B19:C19"/>
    <mergeCell ref="B20:C20"/>
    <mergeCell ref="B9:C9"/>
    <mergeCell ref="B10:C10"/>
    <mergeCell ref="B11:C11"/>
    <mergeCell ref="B12:C12"/>
    <mergeCell ref="B13:C13"/>
    <mergeCell ref="B14:C14"/>
    <mergeCell ref="U4:U6"/>
    <mergeCell ref="V4:V6"/>
    <mergeCell ref="A5:C5"/>
    <mergeCell ref="A6:C6"/>
    <mergeCell ref="B7:C7"/>
    <mergeCell ref="A8:C8"/>
    <mergeCell ref="O4:O6"/>
    <mergeCell ref="P4:P6"/>
    <mergeCell ref="Q4:Q6"/>
    <mergeCell ref="R4:R6"/>
    <mergeCell ref="S4:S6"/>
    <mergeCell ref="T4:T6"/>
    <mergeCell ref="I4:I6"/>
    <mergeCell ref="J4:J6"/>
    <mergeCell ref="K4:K6"/>
    <mergeCell ref="L4:L6"/>
    <mergeCell ref="M4:M6"/>
    <mergeCell ref="N4:N6"/>
    <mergeCell ref="A4:C4"/>
    <mergeCell ref="D4:D6"/>
    <mergeCell ref="E4:E6"/>
    <mergeCell ref="F4:F6"/>
    <mergeCell ref="G4:G6"/>
    <mergeCell ref="H4:H6"/>
    <mergeCell ref="B1:M1"/>
    <mergeCell ref="N1:V1"/>
    <mergeCell ref="B2:M2"/>
    <mergeCell ref="N2:V2"/>
    <mergeCell ref="D3:M3"/>
    <mergeCell ref="N3:V3"/>
  </mergeCells>
  <printOptions/>
  <pageMargins left="0.7086614173228347" right="0.7086614173228347" top="0.7480314960629921" bottom="0.7480314960629921" header="0.5118110236220472" footer="0.5118110236220472"/>
  <pageSetup fitToHeight="1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2"/>
  <sheetViews>
    <sheetView zoomScale="90" zoomScaleNormal="90" zoomScalePageLayoutView="0" workbookViewId="0" topLeftCell="A1">
      <selection activeCell="B1" sqref="B1:L1"/>
    </sheetView>
  </sheetViews>
  <sheetFormatPr defaultColWidth="9.140625" defaultRowHeight="15" customHeight="1"/>
  <cols>
    <col min="1" max="1" width="7.00390625" style="0" customWidth="1"/>
    <col min="2" max="2" width="25.140625" style="0" customWidth="1"/>
    <col min="3" max="6" width="9.7109375" style="0" customWidth="1"/>
    <col min="7" max="7" width="11.57421875" style="0" customWidth="1"/>
    <col min="8" max="8" width="10.28125" style="0" customWidth="1"/>
    <col min="9" max="9" width="9.7109375" style="0" customWidth="1"/>
    <col min="10" max="10" width="11.8515625" style="0" customWidth="1"/>
    <col min="11" max="11" width="11.140625" style="0" customWidth="1"/>
    <col min="12" max="16" width="9.7109375" style="0" customWidth="1"/>
    <col min="17" max="17" width="10.8515625" style="0" customWidth="1"/>
    <col min="18" max="20" width="9.7109375" style="0" customWidth="1"/>
    <col min="21" max="21" width="11.8515625" style="0" customWidth="1"/>
  </cols>
  <sheetData>
    <row r="1" spans="1:21" ht="21" customHeight="1">
      <c r="A1" s="22"/>
      <c r="B1" s="46" t="s">
        <v>0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7" t="s">
        <v>80</v>
      </c>
      <c r="N1" s="47"/>
      <c r="O1" s="47"/>
      <c r="P1" s="47"/>
      <c r="Q1" s="47"/>
      <c r="R1" s="47"/>
      <c r="S1" s="47"/>
      <c r="T1" s="47"/>
      <c r="U1" s="47"/>
    </row>
    <row r="2" spans="1:21" ht="21" customHeight="1">
      <c r="A2" s="23"/>
      <c r="B2" s="48" t="s">
        <v>1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9" t="s">
        <v>79</v>
      </c>
      <c r="N2" s="49"/>
      <c r="O2" s="49"/>
      <c r="P2" s="49"/>
      <c r="Q2" s="49"/>
      <c r="R2" s="49"/>
      <c r="S2" s="49"/>
      <c r="T2" s="49"/>
      <c r="U2" s="49"/>
    </row>
    <row r="3" spans="1:21" ht="16.5" customHeight="1">
      <c r="A3" s="9"/>
      <c r="B3" s="9"/>
      <c r="C3" s="50" t="s">
        <v>2</v>
      </c>
      <c r="D3" s="51"/>
      <c r="E3" s="51"/>
      <c r="F3" s="51"/>
      <c r="G3" s="51"/>
      <c r="H3" s="51"/>
      <c r="I3" s="51"/>
      <c r="J3" s="51"/>
      <c r="K3" s="51"/>
      <c r="L3" s="52"/>
      <c r="M3" s="53" t="s">
        <v>3</v>
      </c>
      <c r="N3" s="54"/>
      <c r="O3" s="54"/>
      <c r="P3" s="54"/>
      <c r="Q3" s="54"/>
      <c r="R3" s="54"/>
      <c r="S3" s="54"/>
      <c r="T3" s="54"/>
      <c r="U3" s="55"/>
    </row>
    <row r="4" spans="1:21" ht="12.75" customHeight="1">
      <c r="A4" s="56" t="s">
        <v>4</v>
      </c>
      <c r="B4" s="58"/>
      <c r="C4" s="59" t="s">
        <v>5</v>
      </c>
      <c r="D4" s="62" t="s">
        <v>6</v>
      </c>
      <c r="E4" s="59" t="s">
        <v>7</v>
      </c>
      <c r="F4" s="62" t="s">
        <v>8</v>
      </c>
      <c r="G4" s="59" t="s">
        <v>9</v>
      </c>
      <c r="H4" s="62" t="s">
        <v>10</v>
      </c>
      <c r="I4" s="59" t="s">
        <v>11</v>
      </c>
      <c r="J4" s="62" t="s">
        <v>12</v>
      </c>
      <c r="K4" s="59" t="s">
        <v>13</v>
      </c>
      <c r="L4" s="62" t="s">
        <v>14</v>
      </c>
      <c r="M4" s="59" t="s">
        <v>15</v>
      </c>
      <c r="N4" s="62" t="s">
        <v>16</v>
      </c>
      <c r="O4" s="59" t="s">
        <v>17</v>
      </c>
      <c r="P4" s="62" t="s">
        <v>18</v>
      </c>
      <c r="Q4" s="59" t="s">
        <v>19</v>
      </c>
      <c r="R4" s="62" t="s">
        <v>20</v>
      </c>
      <c r="S4" s="59" t="s">
        <v>21</v>
      </c>
      <c r="T4" s="62" t="s">
        <v>22</v>
      </c>
      <c r="U4" s="59" t="s">
        <v>23</v>
      </c>
    </row>
    <row r="5" spans="1:21" ht="15.75" customHeight="1">
      <c r="A5" s="65" t="s">
        <v>24</v>
      </c>
      <c r="B5" s="67"/>
      <c r="C5" s="60"/>
      <c r="D5" s="63"/>
      <c r="E5" s="60"/>
      <c r="F5" s="63"/>
      <c r="G5" s="60"/>
      <c r="H5" s="63"/>
      <c r="I5" s="60"/>
      <c r="J5" s="63"/>
      <c r="K5" s="60"/>
      <c r="L5" s="63"/>
      <c r="M5" s="60"/>
      <c r="N5" s="63"/>
      <c r="O5" s="60"/>
      <c r="P5" s="63"/>
      <c r="Q5" s="60"/>
      <c r="R5" s="63"/>
      <c r="S5" s="60"/>
      <c r="T5" s="63"/>
      <c r="U5" s="60"/>
    </row>
    <row r="6" spans="1:21" ht="124.5" customHeight="1">
      <c r="A6" s="78"/>
      <c r="B6" s="79"/>
      <c r="C6" s="61"/>
      <c r="D6" s="64"/>
      <c r="E6" s="61"/>
      <c r="F6" s="64"/>
      <c r="G6" s="61"/>
      <c r="H6" s="64"/>
      <c r="I6" s="61"/>
      <c r="J6" s="64"/>
      <c r="K6" s="61"/>
      <c r="L6" s="64"/>
      <c r="M6" s="61"/>
      <c r="N6" s="64"/>
      <c r="O6" s="61"/>
      <c r="P6" s="64"/>
      <c r="Q6" s="61"/>
      <c r="R6" s="64"/>
      <c r="S6" s="61"/>
      <c r="T6" s="64"/>
      <c r="U6" s="61"/>
    </row>
    <row r="7" spans="1:21" ht="15" customHeight="1">
      <c r="A7" s="24" t="s">
        <v>25</v>
      </c>
      <c r="B7" s="30" t="s">
        <v>26</v>
      </c>
      <c r="C7" s="10" t="s">
        <v>27</v>
      </c>
      <c r="D7" s="10" t="s">
        <v>28</v>
      </c>
      <c r="E7" s="10" t="s">
        <v>29</v>
      </c>
      <c r="F7" s="10" t="s">
        <v>30</v>
      </c>
      <c r="G7" s="10" t="s">
        <v>31</v>
      </c>
      <c r="H7" s="10" t="s">
        <v>32</v>
      </c>
      <c r="I7" s="10" t="s">
        <v>33</v>
      </c>
      <c r="J7" s="10" t="s">
        <v>34</v>
      </c>
      <c r="K7" s="10" t="s">
        <v>35</v>
      </c>
      <c r="L7" s="10" t="s">
        <v>36</v>
      </c>
      <c r="M7" s="10" t="s">
        <v>37</v>
      </c>
      <c r="N7" s="10" t="s">
        <v>38</v>
      </c>
      <c r="O7" s="10" t="s">
        <v>39</v>
      </c>
      <c r="P7" s="10" t="s">
        <v>40</v>
      </c>
      <c r="Q7" s="10" t="s">
        <v>41</v>
      </c>
      <c r="R7" s="10" t="s">
        <v>42</v>
      </c>
      <c r="S7" s="10" t="s">
        <v>43</v>
      </c>
      <c r="T7" s="10" t="s">
        <v>44</v>
      </c>
      <c r="U7" s="10" t="s">
        <v>45</v>
      </c>
    </row>
    <row r="8" spans="1:21" ht="15" customHeight="1">
      <c r="A8" s="80" t="s">
        <v>67</v>
      </c>
      <c r="B8" s="80"/>
      <c r="C8" s="11"/>
      <c r="D8" s="12"/>
      <c r="E8" s="12"/>
      <c r="F8" s="12"/>
      <c r="G8" s="12"/>
      <c r="H8" s="12"/>
      <c r="I8" s="12"/>
      <c r="J8" s="11"/>
      <c r="K8" s="12"/>
      <c r="L8" s="11"/>
      <c r="M8" s="11"/>
      <c r="N8" s="11"/>
      <c r="O8" s="12"/>
      <c r="P8" s="12"/>
      <c r="Q8" s="12"/>
      <c r="R8" s="12"/>
      <c r="S8" s="12"/>
      <c r="T8" s="12"/>
      <c r="U8" s="11"/>
    </row>
    <row r="9" spans="1:21" ht="15" customHeight="1">
      <c r="A9" s="3">
        <v>17</v>
      </c>
      <c r="B9" s="3" t="s">
        <v>68</v>
      </c>
      <c r="C9" s="7"/>
      <c r="D9" s="1">
        <v>0</v>
      </c>
      <c r="E9" s="1">
        <v>0</v>
      </c>
      <c r="F9" s="1">
        <v>0</v>
      </c>
      <c r="G9" s="2">
        <v>13765</v>
      </c>
      <c r="H9" s="1">
        <v>13028</v>
      </c>
      <c r="I9" s="4">
        <f aca="true" t="shared" si="0" ref="I9:I17">+H9-G9</f>
        <v>-737</v>
      </c>
      <c r="J9" s="8"/>
      <c r="K9" s="2">
        <v>91144</v>
      </c>
      <c r="L9" s="4">
        <f aca="true" t="shared" si="1" ref="L9:L17">+C9+D9+E9+F9-I9-J9+K9</f>
        <v>91881</v>
      </c>
      <c r="M9" s="2">
        <v>0</v>
      </c>
      <c r="N9" s="8"/>
      <c r="O9" s="2">
        <v>6262</v>
      </c>
      <c r="P9" s="2">
        <v>0</v>
      </c>
      <c r="Q9" s="2">
        <v>33319</v>
      </c>
      <c r="R9" s="2">
        <v>17136</v>
      </c>
      <c r="S9" s="2">
        <v>0</v>
      </c>
      <c r="T9" s="2">
        <v>35164</v>
      </c>
      <c r="U9" s="4">
        <f aca="true" t="shared" si="2" ref="U9:U17">SUM(M9:T9)</f>
        <v>91881</v>
      </c>
    </row>
    <row r="10" spans="1:21" ht="15" customHeight="1">
      <c r="A10" s="3">
        <v>18</v>
      </c>
      <c r="B10" s="3" t="s">
        <v>69</v>
      </c>
      <c r="C10" s="7"/>
      <c r="D10" s="1">
        <v>22775</v>
      </c>
      <c r="E10" s="1">
        <v>0</v>
      </c>
      <c r="F10" s="1">
        <v>0</v>
      </c>
      <c r="G10" s="2">
        <v>14905.29</v>
      </c>
      <c r="H10" s="1">
        <v>14028.41</v>
      </c>
      <c r="I10" s="4">
        <f t="shared" si="0"/>
        <v>-876.880000000001</v>
      </c>
      <c r="J10" s="8"/>
      <c r="K10" s="2">
        <v>54957</v>
      </c>
      <c r="L10" s="4">
        <f t="shared" si="1"/>
        <v>78608.88</v>
      </c>
      <c r="M10" s="2">
        <v>0</v>
      </c>
      <c r="N10" s="8"/>
      <c r="O10" s="2">
        <v>17711</v>
      </c>
      <c r="P10" s="2">
        <v>0</v>
      </c>
      <c r="Q10" s="2">
        <v>23703</v>
      </c>
      <c r="R10" s="2">
        <v>4244</v>
      </c>
      <c r="S10" s="2">
        <v>1182.88</v>
      </c>
      <c r="T10" s="2">
        <v>31768</v>
      </c>
      <c r="U10" s="4">
        <f t="shared" si="2"/>
        <v>78608.88</v>
      </c>
    </row>
    <row r="11" spans="1:21" ht="15" customHeight="1">
      <c r="A11" s="3">
        <v>19</v>
      </c>
      <c r="B11" s="3" t="s">
        <v>70</v>
      </c>
      <c r="C11" s="7"/>
      <c r="D11" s="1">
        <v>3368.46</v>
      </c>
      <c r="E11" s="1">
        <v>0</v>
      </c>
      <c r="F11" s="1">
        <v>0</v>
      </c>
      <c r="G11" s="2">
        <v>10349.75</v>
      </c>
      <c r="H11" s="1">
        <v>12593.21</v>
      </c>
      <c r="I11" s="4">
        <f t="shared" si="0"/>
        <v>2243.459999999999</v>
      </c>
      <c r="J11" s="8"/>
      <c r="K11" s="2">
        <v>13118</v>
      </c>
      <c r="L11" s="4">
        <f t="shared" si="1"/>
        <v>14243</v>
      </c>
      <c r="M11" s="2">
        <v>0</v>
      </c>
      <c r="N11" s="8"/>
      <c r="O11" s="2">
        <v>2389</v>
      </c>
      <c r="P11" s="2">
        <v>0</v>
      </c>
      <c r="Q11" s="2">
        <v>708</v>
      </c>
      <c r="R11" s="2">
        <v>0</v>
      </c>
      <c r="S11" s="2">
        <v>0</v>
      </c>
      <c r="T11" s="2">
        <v>11146</v>
      </c>
      <c r="U11" s="4">
        <f t="shared" si="2"/>
        <v>14243</v>
      </c>
    </row>
    <row r="12" spans="1:21" ht="15" customHeight="1">
      <c r="A12" s="3">
        <v>20</v>
      </c>
      <c r="B12" s="3" t="s">
        <v>71</v>
      </c>
      <c r="C12" s="7"/>
      <c r="D12" s="1">
        <v>12680</v>
      </c>
      <c r="E12" s="1">
        <v>0</v>
      </c>
      <c r="F12" s="1">
        <v>14977</v>
      </c>
      <c r="G12" s="2">
        <v>11350</v>
      </c>
      <c r="H12" s="1">
        <v>14971</v>
      </c>
      <c r="I12" s="4">
        <f t="shared" si="0"/>
        <v>3621</v>
      </c>
      <c r="J12" s="8"/>
      <c r="K12" s="2">
        <v>42149</v>
      </c>
      <c r="L12" s="4">
        <f t="shared" si="1"/>
        <v>66185</v>
      </c>
      <c r="M12" s="2">
        <v>17157</v>
      </c>
      <c r="N12" s="8"/>
      <c r="O12" s="2">
        <v>7256</v>
      </c>
      <c r="P12" s="2">
        <v>0</v>
      </c>
      <c r="Q12" s="2">
        <v>41772</v>
      </c>
      <c r="R12" s="2">
        <v>0</v>
      </c>
      <c r="S12" s="2">
        <v>0</v>
      </c>
      <c r="T12" s="2">
        <v>0</v>
      </c>
      <c r="U12" s="4">
        <f t="shared" si="2"/>
        <v>66185</v>
      </c>
    </row>
    <row r="13" spans="1:21" ht="15" customHeight="1">
      <c r="A13" s="3">
        <v>21</v>
      </c>
      <c r="B13" s="3" t="s">
        <v>72</v>
      </c>
      <c r="C13" s="7"/>
      <c r="D13" s="1">
        <v>0</v>
      </c>
      <c r="E13" s="1">
        <v>0</v>
      </c>
      <c r="F13" s="1">
        <v>0</v>
      </c>
      <c r="G13" s="2">
        <v>2692</v>
      </c>
      <c r="H13" s="1">
        <v>3735</v>
      </c>
      <c r="I13" s="4">
        <f t="shared" si="0"/>
        <v>1043</v>
      </c>
      <c r="J13" s="8"/>
      <c r="K13" s="2">
        <v>4247</v>
      </c>
      <c r="L13" s="4">
        <f t="shared" si="1"/>
        <v>3204</v>
      </c>
      <c r="M13" s="2">
        <v>0</v>
      </c>
      <c r="N13" s="8"/>
      <c r="O13" s="2">
        <v>0</v>
      </c>
      <c r="P13" s="2">
        <v>0</v>
      </c>
      <c r="Q13" s="2">
        <v>3204</v>
      </c>
      <c r="R13" s="2">
        <v>0</v>
      </c>
      <c r="S13" s="2">
        <v>0</v>
      </c>
      <c r="T13" s="2">
        <v>0</v>
      </c>
      <c r="U13" s="4">
        <f t="shared" si="2"/>
        <v>3204</v>
      </c>
    </row>
    <row r="14" spans="1:21" ht="15" customHeight="1">
      <c r="A14" s="3">
        <v>22</v>
      </c>
      <c r="B14" s="3" t="s">
        <v>73</v>
      </c>
      <c r="C14" s="7"/>
      <c r="D14" s="1">
        <v>0</v>
      </c>
      <c r="E14" s="1">
        <v>0</v>
      </c>
      <c r="F14" s="1">
        <v>0</v>
      </c>
      <c r="G14" s="2">
        <v>3554</v>
      </c>
      <c r="H14" s="1">
        <v>4768</v>
      </c>
      <c r="I14" s="4">
        <f t="shared" si="0"/>
        <v>1214</v>
      </c>
      <c r="J14" s="8"/>
      <c r="K14" s="2">
        <v>6208</v>
      </c>
      <c r="L14" s="4">
        <f t="shared" si="1"/>
        <v>4994</v>
      </c>
      <c r="M14" s="2">
        <v>0</v>
      </c>
      <c r="N14" s="8"/>
      <c r="O14" s="2">
        <v>4994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4">
        <f t="shared" si="2"/>
        <v>4994</v>
      </c>
    </row>
    <row r="15" spans="1:21" ht="15" customHeight="1">
      <c r="A15" s="3">
        <v>23</v>
      </c>
      <c r="B15" s="3" t="s">
        <v>74</v>
      </c>
      <c r="C15" s="7"/>
      <c r="D15" s="1"/>
      <c r="E15" s="1"/>
      <c r="F15" s="1"/>
      <c r="G15" s="2"/>
      <c r="H15" s="1"/>
      <c r="I15" s="4">
        <f t="shared" si="0"/>
        <v>0</v>
      </c>
      <c r="J15" s="8"/>
      <c r="K15" s="2"/>
      <c r="L15" s="4">
        <f t="shared" si="1"/>
        <v>0</v>
      </c>
      <c r="M15" s="2"/>
      <c r="N15" s="8"/>
      <c r="O15" s="2"/>
      <c r="P15" s="2"/>
      <c r="Q15" s="2"/>
      <c r="R15" s="2"/>
      <c r="S15" s="2"/>
      <c r="T15" s="2"/>
      <c r="U15" s="4">
        <f t="shared" si="2"/>
        <v>0</v>
      </c>
    </row>
    <row r="16" spans="1:21" ht="15" customHeight="1">
      <c r="A16" s="3">
        <v>24</v>
      </c>
      <c r="B16" s="3" t="s">
        <v>75</v>
      </c>
      <c r="C16" s="7"/>
      <c r="D16" s="1">
        <v>0</v>
      </c>
      <c r="E16" s="1">
        <v>0</v>
      </c>
      <c r="F16" s="1">
        <v>0</v>
      </c>
      <c r="G16" s="1">
        <v>8401</v>
      </c>
      <c r="H16" s="1">
        <v>11606</v>
      </c>
      <c r="I16" s="4">
        <f t="shared" si="0"/>
        <v>3205</v>
      </c>
      <c r="J16" s="8"/>
      <c r="K16" s="2">
        <v>5296</v>
      </c>
      <c r="L16" s="4">
        <f t="shared" si="1"/>
        <v>2091</v>
      </c>
      <c r="M16" s="2">
        <v>0</v>
      </c>
      <c r="N16" s="8"/>
      <c r="O16" s="2">
        <v>1034</v>
      </c>
      <c r="P16" s="2">
        <v>0</v>
      </c>
      <c r="Q16" s="2">
        <v>513</v>
      </c>
      <c r="R16" s="2">
        <v>544</v>
      </c>
      <c r="S16" s="2">
        <v>0</v>
      </c>
      <c r="T16" s="2">
        <v>0</v>
      </c>
      <c r="U16" s="4">
        <f t="shared" si="2"/>
        <v>2091</v>
      </c>
    </row>
    <row r="17" spans="1:21" ht="15" customHeight="1">
      <c r="A17" s="3">
        <v>25</v>
      </c>
      <c r="B17" s="3" t="s">
        <v>76</v>
      </c>
      <c r="C17" s="7"/>
      <c r="D17" s="1">
        <v>0</v>
      </c>
      <c r="E17" s="1">
        <v>0</v>
      </c>
      <c r="F17" s="1">
        <v>113</v>
      </c>
      <c r="G17" s="1">
        <v>30443</v>
      </c>
      <c r="H17" s="1">
        <v>37023</v>
      </c>
      <c r="I17" s="4">
        <f t="shared" si="0"/>
        <v>6580</v>
      </c>
      <c r="J17" s="8"/>
      <c r="K17" s="2">
        <v>45218.02</v>
      </c>
      <c r="L17" s="4">
        <f t="shared" si="1"/>
        <v>38751.02</v>
      </c>
      <c r="M17" s="2">
        <v>0</v>
      </c>
      <c r="N17" s="8"/>
      <c r="O17" s="2">
        <v>0</v>
      </c>
      <c r="P17" s="2">
        <v>0</v>
      </c>
      <c r="Q17" s="2">
        <v>19435</v>
      </c>
      <c r="R17" s="2">
        <v>19316.02</v>
      </c>
      <c r="S17" s="2">
        <v>0</v>
      </c>
      <c r="T17" s="2">
        <v>0</v>
      </c>
      <c r="U17" s="4">
        <f t="shared" si="2"/>
        <v>38751.020000000004</v>
      </c>
    </row>
    <row r="18" spans="1:21" ht="15" customHeight="1">
      <c r="A18" s="29"/>
      <c r="B18" s="29" t="s">
        <v>77</v>
      </c>
      <c r="C18" s="5">
        <f aca="true" t="shared" si="3" ref="C18:U18">SUM(C9:C17)</f>
        <v>0</v>
      </c>
      <c r="D18" s="5">
        <f t="shared" si="3"/>
        <v>38823.46</v>
      </c>
      <c r="E18" s="5">
        <f t="shared" si="3"/>
        <v>0</v>
      </c>
      <c r="F18" s="5">
        <f t="shared" si="3"/>
        <v>15090</v>
      </c>
      <c r="G18" s="5">
        <f t="shared" si="3"/>
        <v>95460.04000000001</v>
      </c>
      <c r="H18" s="5">
        <f t="shared" si="3"/>
        <v>111752.62</v>
      </c>
      <c r="I18" s="13">
        <f t="shared" si="3"/>
        <v>16292.579999999998</v>
      </c>
      <c r="J18" s="5">
        <f t="shared" si="3"/>
        <v>0</v>
      </c>
      <c r="K18" s="6">
        <f t="shared" si="3"/>
        <v>262337.02</v>
      </c>
      <c r="L18" s="13">
        <f t="shared" si="3"/>
        <v>299957.9</v>
      </c>
      <c r="M18" s="13">
        <f t="shared" si="3"/>
        <v>17157</v>
      </c>
      <c r="N18" s="13">
        <f t="shared" si="3"/>
        <v>0</v>
      </c>
      <c r="O18" s="5">
        <f t="shared" si="3"/>
        <v>39646</v>
      </c>
      <c r="P18" s="5">
        <f t="shared" si="3"/>
        <v>0</v>
      </c>
      <c r="Q18" s="5">
        <f t="shared" si="3"/>
        <v>122654</v>
      </c>
      <c r="R18" s="5">
        <f t="shared" si="3"/>
        <v>41240.020000000004</v>
      </c>
      <c r="S18" s="5">
        <f t="shared" si="3"/>
        <v>1182.88</v>
      </c>
      <c r="T18" s="5">
        <f t="shared" si="3"/>
        <v>78078</v>
      </c>
      <c r="U18" s="13">
        <f t="shared" si="3"/>
        <v>299957.9</v>
      </c>
    </row>
    <row r="22" spans="7:10" ht="15" customHeight="1">
      <c r="G22" s="77" t="s">
        <v>78</v>
      </c>
      <c r="H22" s="77"/>
      <c r="I22" s="77"/>
      <c r="J22" s="14">
        <f>+('semilavorati mensile'!K28)-('semilavorati mensile'!L28+'monomeri mensile'!K18)</f>
        <v>2226.679999999935</v>
      </c>
    </row>
  </sheetData>
  <sheetProtection selectLockedCells="1" selectUnlockedCells="1"/>
  <mergeCells count="30">
    <mergeCell ref="G22:I22"/>
    <mergeCell ref="T4:T6"/>
    <mergeCell ref="U4:U6"/>
    <mergeCell ref="A5:B5"/>
    <mergeCell ref="A6:B6"/>
    <mergeCell ref="A8:B8"/>
    <mergeCell ref="N4:N6"/>
    <mergeCell ref="O4:O6"/>
    <mergeCell ref="P4:P6"/>
    <mergeCell ref="Q4:Q6"/>
    <mergeCell ref="R4:R6"/>
    <mergeCell ref="S4:S6"/>
    <mergeCell ref="H4:H6"/>
    <mergeCell ref="I4:I6"/>
    <mergeCell ref="J4:J6"/>
    <mergeCell ref="K4:K6"/>
    <mergeCell ref="L4:L6"/>
    <mergeCell ref="M4:M6"/>
    <mergeCell ref="A4:B4"/>
    <mergeCell ref="C4:C6"/>
    <mergeCell ref="D4:D6"/>
    <mergeCell ref="E4:E6"/>
    <mergeCell ref="F4:F6"/>
    <mergeCell ref="G4:G6"/>
    <mergeCell ref="B1:L1"/>
    <mergeCell ref="M1:U1"/>
    <mergeCell ref="B2:L2"/>
    <mergeCell ref="M2:U2"/>
    <mergeCell ref="C3:L3"/>
    <mergeCell ref="M3:U3"/>
  </mergeCells>
  <printOptions/>
  <pageMargins left="0.7086614173228347" right="0.7086614173228347" top="0.7480314960629921" bottom="0.7480314960629921" header="0.5118110236220472" footer="0.5118110236220472"/>
  <pageSetup fitToHeight="1" fitToWidth="1" horizontalDpi="600" verticalDpi="600" orientation="landscape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8"/>
  <sheetViews>
    <sheetView showGridLines="0" zoomScale="90" zoomScaleNormal="90" zoomScalePageLayoutView="0" workbookViewId="0" topLeftCell="A1">
      <selection activeCell="B1" sqref="B1:M1"/>
    </sheetView>
  </sheetViews>
  <sheetFormatPr defaultColWidth="9.28125" defaultRowHeight="15" customHeight="1"/>
  <cols>
    <col min="1" max="1" width="4.00390625" style="0" customWidth="1"/>
    <col min="2" max="2" width="17.28125" style="0" customWidth="1"/>
    <col min="3" max="3" width="22.28125" style="0" customWidth="1"/>
    <col min="4" max="4" width="12.28125" style="0" customWidth="1"/>
    <col min="5" max="6" width="10.7109375" style="0" customWidth="1"/>
    <col min="7" max="7" width="12.57421875" style="0" customWidth="1"/>
    <col min="8" max="9" width="10.7109375" style="0" customWidth="1"/>
    <col min="10" max="10" width="12.00390625" style="0" customWidth="1"/>
    <col min="11" max="11" width="12.7109375" style="0" customWidth="1"/>
    <col min="12" max="12" width="13.28125" style="0" customWidth="1"/>
    <col min="13" max="14" width="12.7109375" style="0" customWidth="1"/>
    <col min="15" max="19" width="10.7109375" style="0" customWidth="1"/>
    <col min="20" max="20" width="12.57421875" style="0" customWidth="1"/>
    <col min="21" max="21" width="10.7109375" style="0" customWidth="1"/>
    <col min="22" max="22" width="12.421875" style="0" customWidth="1"/>
  </cols>
  <sheetData>
    <row r="1" spans="1:22" ht="21" customHeight="1">
      <c r="A1" s="22"/>
      <c r="B1" s="46" t="s">
        <v>0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7" t="s">
        <v>80</v>
      </c>
      <c r="O1" s="47"/>
      <c r="P1" s="47"/>
      <c r="Q1" s="47"/>
      <c r="R1" s="47"/>
      <c r="S1" s="47"/>
      <c r="T1" s="47"/>
      <c r="U1" s="47"/>
      <c r="V1" s="47"/>
    </row>
    <row r="2" spans="1:22" ht="21" customHeight="1">
      <c r="A2" s="23"/>
      <c r="B2" s="48" t="s">
        <v>1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9" t="s">
        <v>79</v>
      </c>
      <c r="O2" s="49"/>
      <c r="P2" s="49"/>
      <c r="Q2" s="49"/>
      <c r="R2" s="49"/>
      <c r="S2" s="49"/>
      <c r="T2" s="49"/>
      <c r="U2" s="49"/>
      <c r="V2" s="49"/>
    </row>
    <row r="3" spans="1:22" ht="16.5" customHeight="1">
      <c r="A3" s="20"/>
      <c r="B3" s="28"/>
      <c r="C3" s="19"/>
      <c r="D3" s="50" t="s">
        <v>2</v>
      </c>
      <c r="E3" s="51"/>
      <c r="F3" s="51"/>
      <c r="G3" s="51"/>
      <c r="H3" s="51"/>
      <c r="I3" s="51"/>
      <c r="J3" s="51"/>
      <c r="K3" s="51"/>
      <c r="L3" s="51"/>
      <c r="M3" s="52"/>
      <c r="N3" s="53" t="s">
        <v>3</v>
      </c>
      <c r="O3" s="54"/>
      <c r="P3" s="54"/>
      <c r="Q3" s="54"/>
      <c r="R3" s="54"/>
      <c r="S3" s="54"/>
      <c r="T3" s="54"/>
      <c r="U3" s="54"/>
      <c r="V3" s="55"/>
    </row>
    <row r="4" spans="1:22" ht="12.75" customHeight="1">
      <c r="A4" s="56" t="s">
        <v>4</v>
      </c>
      <c r="B4" s="57"/>
      <c r="C4" s="58"/>
      <c r="D4" s="59" t="s">
        <v>5</v>
      </c>
      <c r="E4" s="62" t="s">
        <v>6</v>
      </c>
      <c r="F4" s="59" t="s">
        <v>7</v>
      </c>
      <c r="G4" s="62" t="s">
        <v>8</v>
      </c>
      <c r="H4" s="59" t="s">
        <v>9</v>
      </c>
      <c r="I4" s="62" t="s">
        <v>10</v>
      </c>
      <c r="J4" s="59" t="s">
        <v>11</v>
      </c>
      <c r="K4" s="62" t="s">
        <v>12</v>
      </c>
      <c r="L4" s="59" t="s">
        <v>13</v>
      </c>
      <c r="M4" s="62" t="s">
        <v>14</v>
      </c>
      <c r="N4" s="59" t="s">
        <v>15</v>
      </c>
      <c r="O4" s="62" t="s">
        <v>16</v>
      </c>
      <c r="P4" s="59" t="s">
        <v>17</v>
      </c>
      <c r="Q4" s="62" t="s">
        <v>18</v>
      </c>
      <c r="R4" s="59" t="s">
        <v>19</v>
      </c>
      <c r="S4" s="62" t="s">
        <v>20</v>
      </c>
      <c r="T4" s="59" t="s">
        <v>21</v>
      </c>
      <c r="U4" s="62" t="s">
        <v>22</v>
      </c>
      <c r="V4" s="59" t="s">
        <v>23</v>
      </c>
    </row>
    <row r="5" spans="1:22" ht="15.75" customHeight="1">
      <c r="A5" s="65" t="s">
        <v>24</v>
      </c>
      <c r="B5" s="66"/>
      <c r="C5" s="67"/>
      <c r="D5" s="60"/>
      <c r="E5" s="63"/>
      <c r="F5" s="60"/>
      <c r="G5" s="63"/>
      <c r="H5" s="60"/>
      <c r="I5" s="63"/>
      <c r="J5" s="60"/>
      <c r="K5" s="63"/>
      <c r="L5" s="60"/>
      <c r="M5" s="63"/>
      <c r="N5" s="60"/>
      <c r="O5" s="63"/>
      <c r="P5" s="60"/>
      <c r="Q5" s="63"/>
      <c r="R5" s="60"/>
      <c r="S5" s="63"/>
      <c r="T5" s="60"/>
      <c r="U5" s="63"/>
      <c r="V5" s="60"/>
    </row>
    <row r="6" spans="1:22" ht="124.5" customHeight="1">
      <c r="A6" s="65"/>
      <c r="B6" s="66"/>
      <c r="C6" s="67"/>
      <c r="D6" s="61"/>
      <c r="E6" s="64"/>
      <c r="F6" s="61"/>
      <c r="G6" s="64"/>
      <c r="H6" s="61"/>
      <c r="I6" s="64"/>
      <c r="J6" s="61"/>
      <c r="K6" s="64"/>
      <c r="L6" s="61"/>
      <c r="M6" s="64"/>
      <c r="N6" s="61"/>
      <c r="O6" s="64"/>
      <c r="P6" s="61"/>
      <c r="Q6" s="64"/>
      <c r="R6" s="61"/>
      <c r="S6" s="64"/>
      <c r="T6" s="61"/>
      <c r="U6" s="64"/>
      <c r="V6" s="61"/>
    </row>
    <row r="7" spans="1:22" ht="15" customHeight="1">
      <c r="A7" s="24" t="s">
        <v>25</v>
      </c>
      <c r="B7" s="68" t="s">
        <v>26</v>
      </c>
      <c r="C7" s="68"/>
      <c r="D7" s="21" t="s">
        <v>27</v>
      </c>
      <c r="E7" s="21" t="s">
        <v>28</v>
      </c>
      <c r="F7" s="21" t="s">
        <v>29</v>
      </c>
      <c r="G7" s="21" t="s">
        <v>30</v>
      </c>
      <c r="H7" s="21" t="s">
        <v>31</v>
      </c>
      <c r="I7" s="21" t="s">
        <v>32</v>
      </c>
      <c r="J7" s="21" t="s">
        <v>33</v>
      </c>
      <c r="K7" s="21" t="s">
        <v>34</v>
      </c>
      <c r="L7" s="21" t="s">
        <v>35</v>
      </c>
      <c r="M7" s="21" t="s">
        <v>36</v>
      </c>
      <c r="N7" s="21" t="s">
        <v>37</v>
      </c>
      <c r="O7" s="21" t="s">
        <v>38</v>
      </c>
      <c r="P7" s="21" t="s">
        <v>39</v>
      </c>
      <c r="Q7" s="21" t="s">
        <v>40</v>
      </c>
      <c r="R7" s="21" t="s">
        <v>41</v>
      </c>
      <c r="S7" s="21" t="s">
        <v>42</v>
      </c>
      <c r="T7" s="21" t="s">
        <v>43</v>
      </c>
      <c r="U7" s="21" t="s">
        <v>44</v>
      </c>
      <c r="V7" s="21" t="s">
        <v>45</v>
      </c>
    </row>
    <row r="8" spans="1:22" ht="15" customHeight="1">
      <c r="A8" s="69" t="s">
        <v>46</v>
      </c>
      <c r="B8" s="69"/>
      <c r="C8" s="70"/>
      <c r="D8" s="15"/>
      <c r="E8" s="16"/>
      <c r="F8" s="16"/>
      <c r="G8" s="16"/>
      <c r="H8" s="16"/>
      <c r="I8" s="16"/>
      <c r="J8" s="17"/>
      <c r="K8" s="16"/>
      <c r="L8" s="16"/>
      <c r="M8" s="18"/>
      <c r="N8" s="16"/>
      <c r="O8" s="16"/>
      <c r="P8" s="16"/>
      <c r="Q8" s="16"/>
      <c r="R8" s="16"/>
      <c r="S8" s="16"/>
      <c r="T8" s="16"/>
      <c r="U8" s="16"/>
      <c r="V8" s="18"/>
    </row>
    <row r="9" spans="1:22" ht="15" customHeight="1">
      <c r="A9" s="25">
        <v>1</v>
      </c>
      <c r="B9" s="71" t="s">
        <v>47</v>
      </c>
      <c r="C9" s="72"/>
      <c r="D9" s="31">
        <v>10444</v>
      </c>
      <c r="E9" s="31">
        <v>0</v>
      </c>
      <c r="F9" s="31">
        <v>1156</v>
      </c>
      <c r="G9" s="31">
        <v>0</v>
      </c>
      <c r="H9" s="31">
        <v>0</v>
      </c>
      <c r="I9" s="31">
        <v>0</v>
      </c>
      <c r="J9" s="32">
        <f aca="true" t="shared" si="0" ref="J9:J19">+I9-H9</f>
        <v>0</v>
      </c>
      <c r="K9" s="31">
        <v>5212</v>
      </c>
      <c r="L9" s="33">
        <v>63874.5</v>
      </c>
      <c r="M9" s="34">
        <f aca="true" t="shared" si="1" ref="M9:M26">D9+E9+F9+G9-(J9+K9)+L9</f>
        <v>70262.5</v>
      </c>
      <c r="N9" s="31">
        <v>5223</v>
      </c>
      <c r="O9" s="35">
        <v>5321</v>
      </c>
      <c r="P9" s="31">
        <v>0</v>
      </c>
      <c r="Q9" s="31">
        <v>0</v>
      </c>
      <c r="R9" s="31">
        <v>0</v>
      </c>
      <c r="S9" s="31">
        <v>0</v>
      </c>
      <c r="T9" s="31">
        <v>57687.5</v>
      </c>
      <c r="U9" s="36">
        <v>2031</v>
      </c>
      <c r="V9" s="37">
        <f aca="true" t="shared" si="2" ref="V9:V19">SUM(N9:U9)</f>
        <v>70262.5</v>
      </c>
    </row>
    <row r="10" spans="1:22" ht="15" customHeight="1">
      <c r="A10" s="25">
        <v>2</v>
      </c>
      <c r="B10" s="71" t="s">
        <v>48</v>
      </c>
      <c r="C10" s="72"/>
      <c r="D10" s="31">
        <v>10300</v>
      </c>
      <c r="E10" s="31">
        <v>0</v>
      </c>
      <c r="F10" s="31">
        <v>0</v>
      </c>
      <c r="G10" s="31">
        <v>0</v>
      </c>
      <c r="H10" s="31">
        <v>5952</v>
      </c>
      <c r="I10" s="31">
        <v>5849</v>
      </c>
      <c r="J10" s="32">
        <f t="shared" si="0"/>
        <v>-103</v>
      </c>
      <c r="K10" s="31">
        <v>9992</v>
      </c>
      <c r="L10" s="33">
        <v>14413</v>
      </c>
      <c r="M10" s="34">
        <f t="shared" si="1"/>
        <v>14824</v>
      </c>
      <c r="N10" s="31">
        <v>7790</v>
      </c>
      <c r="O10" s="35">
        <v>0</v>
      </c>
      <c r="P10" s="31">
        <v>3988</v>
      </c>
      <c r="Q10" s="31">
        <v>0</v>
      </c>
      <c r="R10" s="31">
        <v>3041</v>
      </c>
      <c r="S10" s="31">
        <v>0</v>
      </c>
      <c r="T10" s="31">
        <v>5</v>
      </c>
      <c r="U10" s="36">
        <v>0</v>
      </c>
      <c r="V10" s="37">
        <f t="shared" si="2"/>
        <v>14824</v>
      </c>
    </row>
    <row r="11" spans="1:22" ht="15" customHeight="1">
      <c r="A11" s="25">
        <v>3</v>
      </c>
      <c r="B11" s="71" t="s">
        <v>49</v>
      </c>
      <c r="C11" s="72"/>
      <c r="D11" s="31">
        <v>166280</v>
      </c>
      <c r="E11" s="31">
        <v>28014</v>
      </c>
      <c r="F11" s="31">
        <v>0</v>
      </c>
      <c r="G11" s="31">
        <v>122595</v>
      </c>
      <c r="H11" s="31">
        <v>70477</v>
      </c>
      <c r="I11" s="31">
        <v>46381</v>
      </c>
      <c r="J11" s="32">
        <f t="shared" si="0"/>
        <v>-24096</v>
      </c>
      <c r="K11" s="31">
        <v>340985</v>
      </c>
      <c r="L11" s="33">
        <v>0</v>
      </c>
      <c r="M11" s="34">
        <f t="shared" si="1"/>
        <v>0</v>
      </c>
      <c r="N11" s="31">
        <v>0</v>
      </c>
      <c r="O11" s="35">
        <v>0</v>
      </c>
      <c r="P11" s="31">
        <v>0</v>
      </c>
      <c r="Q11" s="31">
        <v>0</v>
      </c>
      <c r="R11" s="31">
        <v>0</v>
      </c>
      <c r="S11" s="31">
        <v>0</v>
      </c>
      <c r="T11" s="31">
        <v>0</v>
      </c>
      <c r="U11" s="36">
        <v>0</v>
      </c>
      <c r="V11" s="37">
        <f t="shared" si="2"/>
        <v>0</v>
      </c>
    </row>
    <row r="12" spans="1:22" ht="15" customHeight="1">
      <c r="A12" s="25">
        <v>4</v>
      </c>
      <c r="B12" s="71" t="s">
        <v>50</v>
      </c>
      <c r="C12" s="72"/>
      <c r="D12" s="31">
        <v>64990</v>
      </c>
      <c r="E12" s="31">
        <v>0</v>
      </c>
      <c r="F12" s="31">
        <v>0</v>
      </c>
      <c r="G12" s="31">
        <v>0</v>
      </c>
      <c r="H12" s="31">
        <v>51630</v>
      </c>
      <c r="I12" s="31">
        <v>31599</v>
      </c>
      <c r="J12" s="32">
        <f t="shared" si="0"/>
        <v>-20031</v>
      </c>
      <c r="K12" s="31">
        <v>85021</v>
      </c>
      <c r="L12" s="33">
        <v>0</v>
      </c>
      <c r="M12" s="34">
        <f t="shared" si="1"/>
        <v>0</v>
      </c>
      <c r="N12" s="31">
        <v>0</v>
      </c>
      <c r="O12" s="35">
        <v>0</v>
      </c>
      <c r="P12" s="31">
        <v>0</v>
      </c>
      <c r="Q12" s="31">
        <v>0</v>
      </c>
      <c r="R12" s="31">
        <v>0</v>
      </c>
      <c r="S12" s="31">
        <v>0</v>
      </c>
      <c r="T12" s="31">
        <v>0</v>
      </c>
      <c r="U12" s="36">
        <v>0</v>
      </c>
      <c r="V12" s="37">
        <f t="shared" si="2"/>
        <v>0</v>
      </c>
    </row>
    <row r="13" spans="1:22" ht="15" customHeight="1">
      <c r="A13" s="25">
        <v>5</v>
      </c>
      <c r="B13" s="71" t="s">
        <v>51</v>
      </c>
      <c r="C13" s="72"/>
      <c r="D13" s="31">
        <v>24010</v>
      </c>
      <c r="E13" s="31">
        <v>0</v>
      </c>
      <c r="F13" s="31">
        <v>0</v>
      </c>
      <c r="G13" s="31">
        <v>38943</v>
      </c>
      <c r="H13" s="31">
        <v>52014</v>
      </c>
      <c r="I13" s="31">
        <v>42790</v>
      </c>
      <c r="J13" s="32">
        <f t="shared" si="0"/>
        <v>-9224</v>
      </c>
      <c r="K13" s="31">
        <v>67108</v>
      </c>
      <c r="L13" s="33">
        <v>54793</v>
      </c>
      <c r="M13" s="34">
        <f t="shared" si="1"/>
        <v>59862</v>
      </c>
      <c r="N13" s="31">
        <v>0</v>
      </c>
      <c r="O13" s="35">
        <v>0</v>
      </c>
      <c r="P13" s="31">
        <v>0</v>
      </c>
      <c r="Q13" s="31">
        <v>0</v>
      </c>
      <c r="R13" s="31">
        <v>0</v>
      </c>
      <c r="S13" s="31">
        <v>59862</v>
      </c>
      <c r="T13" s="31">
        <v>0</v>
      </c>
      <c r="U13" s="36">
        <v>0</v>
      </c>
      <c r="V13" s="37">
        <f t="shared" si="2"/>
        <v>59862</v>
      </c>
    </row>
    <row r="14" spans="1:22" ht="15" customHeight="1">
      <c r="A14" s="25">
        <v>6</v>
      </c>
      <c r="B14" s="71" t="s">
        <v>52</v>
      </c>
      <c r="C14" s="72"/>
      <c r="D14" s="31">
        <v>25009</v>
      </c>
      <c r="E14" s="31">
        <v>0</v>
      </c>
      <c r="F14" s="31">
        <v>0</v>
      </c>
      <c r="G14" s="31">
        <v>0</v>
      </c>
      <c r="H14" s="31">
        <v>5030</v>
      </c>
      <c r="I14" s="31">
        <v>5077</v>
      </c>
      <c r="J14" s="32">
        <f t="shared" si="0"/>
        <v>47</v>
      </c>
      <c r="K14" s="31">
        <v>24780</v>
      </c>
      <c r="L14" s="33">
        <v>20540</v>
      </c>
      <c r="M14" s="34">
        <f t="shared" si="1"/>
        <v>20722</v>
      </c>
      <c r="N14" s="31">
        <v>19531</v>
      </c>
      <c r="O14" s="35">
        <v>0</v>
      </c>
      <c r="P14" s="31">
        <v>0</v>
      </c>
      <c r="Q14" s="31">
        <v>0</v>
      </c>
      <c r="R14" s="31">
        <v>0</v>
      </c>
      <c r="S14" s="31">
        <v>0</v>
      </c>
      <c r="T14" s="31">
        <v>1191</v>
      </c>
      <c r="U14" s="36">
        <v>0</v>
      </c>
      <c r="V14" s="37">
        <f t="shared" si="2"/>
        <v>20722</v>
      </c>
    </row>
    <row r="15" spans="1:22" ht="15" customHeight="1">
      <c r="A15" s="25">
        <v>7</v>
      </c>
      <c r="B15" s="71" t="s">
        <v>53</v>
      </c>
      <c r="C15" s="72"/>
      <c r="D15" s="31">
        <v>2599</v>
      </c>
      <c r="E15" s="31">
        <v>0</v>
      </c>
      <c r="F15" s="31">
        <v>0</v>
      </c>
      <c r="G15" s="31">
        <v>7497.98</v>
      </c>
      <c r="H15" s="31">
        <v>14766.42</v>
      </c>
      <c r="I15" s="31">
        <v>10755.47</v>
      </c>
      <c r="J15" s="32">
        <f t="shared" si="0"/>
        <v>-4010.9500000000007</v>
      </c>
      <c r="K15" s="31">
        <v>11153.94</v>
      </c>
      <c r="L15" s="33">
        <v>0</v>
      </c>
      <c r="M15" s="34">
        <f t="shared" si="1"/>
        <v>2953.99</v>
      </c>
      <c r="N15" s="31">
        <v>0</v>
      </c>
      <c r="O15" s="35">
        <v>0</v>
      </c>
      <c r="P15" s="31">
        <v>0</v>
      </c>
      <c r="Q15" s="31">
        <v>0</v>
      </c>
      <c r="R15" s="31">
        <v>0</v>
      </c>
      <c r="S15" s="31">
        <v>0</v>
      </c>
      <c r="T15" s="31">
        <v>2954</v>
      </c>
      <c r="U15" s="36">
        <v>0</v>
      </c>
      <c r="V15" s="37">
        <f t="shared" si="2"/>
        <v>2954</v>
      </c>
    </row>
    <row r="16" spans="1:22" ht="15" customHeight="1">
      <c r="A16" s="25">
        <v>8</v>
      </c>
      <c r="B16" s="71" t="s">
        <v>54</v>
      </c>
      <c r="C16" s="72"/>
      <c r="D16" s="31">
        <v>7120</v>
      </c>
      <c r="E16" s="31">
        <v>2123.58</v>
      </c>
      <c r="F16" s="31">
        <v>0</v>
      </c>
      <c r="G16" s="31">
        <v>0</v>
      </c>
      <c r="H16" s="31">
        <v>20457.47</v>
      </c>
      <c r="I16" s="31">
        <v>22865.35</v>
      </c>
      <c r="J16" s="32">
        <f t="shared" si="0"/>
        <v>2407.8799999999974</v>
      </c>
      <c r="K16" s="31">
        <v>4427.71</v>
      </c>
      <c r="L16" s="33">
        <v>11031</v>
      </c>
      <c r="M16" s="34">
        <f t="shared" si="1"/>
        <v>13438.990000000002</v>
      </c>
      <c r="N16" s="31">
        <v>0</v>
      </c>
      <c r="O16" s="35">
        <v>0</v>
      </c>
      <c r="P16" s="31">
        <v>0</v>
      </c>
      <c r="Q16" s="31">
        <v>0</v>
      </c>
      <c r="R16" s="31">
        <v>6844</v>
      </c>
      <c r="S16" s="31">
        <v>0</v>
      </c>
      <c r="T16" s="31">
        <v>6595</v>
      </c>
      <c r="U16" s="36">
        <v>0</v>
      </c>
      <c r="V16" s="37">
        <f t="shared" si="2"/>
        <v>13439</v>
      </c>
    </row>
    <row r="17" spans="1:22" ht="15" customHeight="1">
      <c r="A17" s="25">
        <v>9</v>
      </c>
      <c r="B17" s="71" t="s">
        <v>55</v>
      </c>
      <c r="C17" s="72"/>
      <c r="D17" s="31">
        <v>0</v>
      </c>
      <c r="E17" s="31">
        <v>0</v>
      </c>
      <c r="F17" s="31">
        <v>0</v>
      </c>
      <c r="G17" s="31">
        <v>0</v>
      </c>
      <c r="H17" s="31">
        <v>7525</v>
      </c>
      <c r="I17" s="31">
        <v>7059</v>
      </c>
      <c r="J17" s="32">
        <f t="shared" si="0"/>
        <v>-466</v>
      </c>
      <c r="K17" s="31">
        <v>466</v>
      </c>
      <c r="L17" s="33">
        <v>0</v>
      </c>
      <c r="M17" s="34">
        <f t="shared" si="1"/>
        <v>0</v>
      </c>
      <c r="N17" s="31">
        <v>0</v>
      </c>
      <c r="O17" s="35">
        <v>0</v>
      </c>
      <c r="P17" s="31">
        <v>0</v>
      </c>
      <c r="Q17" s="31">
        <v>0</v>
      </c>
      <c r="R17" s="31">
        <v>0</v>
      </c>
      <c r="S17" s="31">
        <v>0</v>
      </c>
      <c r="T17" s="31">
        <v>0</v>
      </c>
      <c r="U17" s="36">
        <v>0</v>
      </c>
      <c r="V17" s="37">
        <f t="shared" si="2"/>
        <v>0</v>
      </c>
    </row>
    <row r="18" spans="1:22" ht="15" customHeight="1">
      <c r="A18" s="25">
        <v>10</v>
      </c>
      <c r="B18" s="71" t="s">
        <v>56</v>
      </c>
      <c r="C18" s="72"/>
      <c r="D18" s="31"/>
      <c r="E18" s="31"/>
      <c r="F18" s="31"/>
      <c r="G18" s="31"/>
      <c r="H18" s="31"/>
      <c r="I18" s="31"/>
      <c r="J18" s="32">
        <f t="shared" si="0"/>
        <v>0</v>
      </c>
      <c r="K18" s="31"/>
      <c r="L18" s="33"/>
      <c r="M18" s="34">
        <f t="shared" si="1"/>
        <v>0</v>
      </c>
      <c r="N18" s="31"/>
      <c r="O18" s="35"/>
      <c r="P18" s="31"/>
      <c r="Q18" s="31"/>
      <c r="R18" s="31"/>
      <c r="S18" s="31"/>
      <c r="T18" s="31"/>
      <c r="U18" s="36"/>
      <c r="V18" s="37">
        <f t="shared" si="2"/>
        <v>0</v>
      </c>
    </row>
    <row r="19" spans="1:22" ht="15" customHeight="1">
      <c r="A19" s="25">
        <v>11</v>
      </c>
      <c r="B19" s="71" t="s">
        <v>57</v>
      </c>
      <c r="C19" s="72"/>
      <c r="D19" s="31">
        <v>0</v>
      </c>
      <c r="E19" s="31">
        <v>0</v>
      </c>
      <c r="F19" s="31">
        <v>14650.53</v>
      </c>
      <c r="G19" s="31">
        <v>435.6</v>
      </c>
      <c r="H19" s="31">
        <v>24235.39</v>
      </c>
      <c r="I19" s="31">
        <v>26524.31</v>
      </c>
      <c r="J19" s="32">
        <f t="shared" si="0"/>
        <v>2288.920000000002</v>
      </c>
      <c r="K19" s="31">
        <v>7224.02</v>
      </c>
      <c r="L19" s="33">
        <v>6814.81</v>
      </c>
      <c r="M19" s="34">
        <f t="shared" si="1"/>
        <v>12388</v>
      </c>
      <c r="N19" s="31">
        <v>0</v>
      </c>
      <c r="O19" s="35">
        <v>0</v>
      </c>
      <c r="P19" s="31">
        <v>0</v>
      </c>
      <c r="Q19" s="31">
        <v>0</v>
      </c>
      <c r="R19" s="31">
        <v>2488.1</v>
      </c>
      <c r="S19" s="31">
        <v>4840.66</v>
      </c>
      <c r="T19" s="31">
        <v>5059.23</v>
      </c>
      <c r="U19" s="36">
        <v>0</v>
      </c>
      <c r="V19" s="37">
        <f t="shared" si="2"/>
        <v>12387.99</v>
      </c>
    </row>
    <row r="20" spans="1:22" ht="15" customHeight="1">
      <c r="A20" s="26"/>
      <c r="B20" s="73" t="s">
        <v>58</v>
      </c>
      <c r="C20" s="74"/>
      <c r="D20" s="38">
        <f aca="true" t="shared" si="3" ref="D20:L20">SUM(D9:D19)</f>
        <v>310752</v>
      </c>
      <c r="E20" s="38">
        <f t="shared" si="3"/>
        <v>30137.58</v>
      </c>
      <c r="F20" s="38">
        <f t="shared" si="3"/>
        <v>15806.53</v>
      </c>
      <c r="G20" s="38">
        <f t="shared" si="3"/>
        <v>169471.58000000002</v>
      </c>
      <c r="H20" s="38">
        <f t="shared" si="3"/>
        <v>252087.28000000003</v>
      </c>
      <c r="I20" s="38">
        <f t="shared" si="3"/>
        <v>198900.13</v>
      </c>
      <c r="J20" s="38">
        <f t="shared" si="3"/>
        <v>-53187.149999999994</v>
      </c>
      <c r="K20" s="38">
        <f t="shared" si="3"/>
        <v>556369.6699999999</v>
      </c>
      <c r="L20" s="38">
        <f t="shared" si="3"/>
        <v>171466.31</v>
      </c>
      <c r="M20" s="39">
        <f t="shared" si="1"/>
        <v>194451.48000000016</v>
      </c>
      <c r="N20" s="38">
        <f aca="true" t="shared" si="4" ref="N20:V20">SUM(N9:N19)</f>
        <v>32544</v>
      </c>
      <c r="O20" s="38">
        <f t="shared" si="4"/>
        <v>5321</v>
      </c>
      <c r="P20" s="38">
        <f t="shared" si="4"/>
        <v>3988</v>
      </c>
      <c r="Q20" s="38">
        <f t="shared" si="4"/>
        <v>0</v>
      </c>
      <c r="R20" s="38">
        <f t="shared" si="4"/>
        <v>12373.1</v>
      </c>
      <c r="S20" s="38">
        <f t="shared" si="4"/>
        <v>64702.66</v>
      </c>
      <c r="T20" s="38">
        <f t="shared" si="4"/>
        <v>73491.73</v>
      </c>
      <c r="U20" s="38">
        <f t="shared" si="4"/>
        <v>2031</v>
      </c>
      <c r="V20" s="40">
        <f t="shared" si="4"/>
        <v>194451.49</v>
      </c>
    </row>
    <row r="21" spans="1:22" ht="15" customHeight="1">
      <c r="A21" s="25">
        <v>12</v>
      </c>
      <c r="B21" s="71" t="s">
        <v>59</v>
      </c>
      <c r="C21" s="72"/>
      <c r="D21" s="31">
        <v>0</v>
      </c>
      <c r="E21" s="31">
        <v>24587</v>
      </c>
      <c r="F21" s="31">
        <v>164</v>
      </c>
      <c r="G21" s="31">
        <v>0</v>
      </c>
      <c r="H21" s="31">
        <v>9650</v>
      </c>
      <c r="I21" s="31">
        <v>8385</v>
      </c>
      <c r="J21" s="32">
        <f>+I21-H21</f>
        <v>-1265</v>
      </c>
      <c r="K21" s="31">
        <v>32699</v>
      </c>
      <c r="L21" s="33">
        <v>41172</v>
      </c>
      <c r="M21" s="34">
        <f t="shared" si="1"/>
        <v>34489</v>
      </c>
      <c r="N21" s="31">
        <v>13114</v>
      </c>
      <c r="O21" s="35">
        <v>0</v>
      </c>
      <c r="P21" s="31">
        <v>10507</v>
      </c>
      <c r="Q21" s="31">
        <v>0</v>
      </c>
      <c r="R21" s="31">
        <v>6867</v>
      </c>
      <c r="S21" s="31">
        <v>3135</v>
      </c>
      <c r="T21" s="31">
        <v>866</v>
      </c>
      <c r="U21" s="36">
        <v>0</v>
      </c>
      <c r="V21" s="37">
        <f>SUM(N21:U21)</f>
        <v>34489</v>
      </c>
    </row>
    <row r="22" spans="1:22" ht="15" customHeight="1">
      <c r="A22" s="25">
        <v>13</v>
      </c>
      <c r="B22" s="71" t="s">
        <v>60</v>
      </c>
      <c r="C22" s="72"/>
      <c r="D22" s="31">
        <v>7871</v>
      </c>
      <c r="E22" s="31">
        <v>873</v>
      </c>
      <c r="F22" s="31">
        <v>1020</v>
      </c>
      <c r="G22" s="31">
        <v>9946</v>
      </c>
      <c r="H22" s="31">
        <v>69893</v>
      </c>
      <c r="I22" s="31">
        <v>83243</v>
      </c>
      <c r="J22" s="32">
        <f>+I22-H22</f>
        <v>13350</v>
      </c>
      <c r="K22" s="31">
        <v>32617</v>
      </c>
      <c r="L22" s="33">
        <v>157970</v>
      </c>
      <c r="M22" s="34">
        <f t="shared" si="1"/>
        <v>131713</v>
      </c>
      <c r="N22" s="31">
        <v>93357</v>
      </c>
      <c r="O22" s="35">
        <v>0</v>
      </c>
      <c r="P22" s="31">
        <v>26185</v>
      </c>
      <c r="Q22" s="31">
        <v>0</v>
      </c>
      <c r="R22" s="31">
        <v>768</v>
      </c>
      <c r="S22" s="31">
        <v>11403</v>
      </c>
      <c r="T22" s="31">
        <v>0</v>
      </c>
      <c r="U22" s="36">
        <v>0</v>
      </c>
      <c r="V22" s="37">
        <f>SUM(N22:U22)</f>
        <v>131713</v>
      </c>
    </row>
    <row r="23" spans="1:22" ht="15" customHeight="1">
      <c r="A23" s="25">
        <v>14</v>
      </c>
      <c r="B23" s="71" t="s">
        <v>61</v>
      </c>
      <c r="C23" s="72"/>
      <c r="D23" s="31">
        <v>0</v>
      </c>
      <c r="E23" s="31">
        <v>0</v>
      </c>
      <c r="F23" s="31">
        <v>1126</v>
      </c>
      <c r="G23" s="31">
        <v>13946</v>
      </c>
      <c r="H23" s="31">
        <v>32427</v>
      </c>
      <c r="I23" s="31">
        <v>34116</v>
      </c>
      <c r="J23" s="32">
        <f>+I23-H23</f>
        <v>1689</v>
      </c>
      <c r="K23" s="31">
        <v>47274</v>
      </c>
      <c r="L23" s="33">
        <v>34166</v>
      </c>
      <c r="M23" s="34">
        <f t="shared" si="1"/>
        <v>275</v>
      </c>
      <c r="N23" s="31">
        <v>0</v>
      </c>
      <c r="O23" s="35">
        <v>0</v>
      </c>
      <c r="P23" s="31">
        <v>0</v>
      </c>
      <c r="Q23" s="31">
        <v>0</v>
      </c>
      <c r="R23" s="31">
        <v>275</v>
      </c>
      <c r="S23" s="31">
        <v>0</v>
      </c>
      <c r="T23" s="31">
        <v>0</v>
      </c>
      <c r="U23" s="36">
        <v>0</v>
      </c>
      <c r="V23" s="37">
        <f>SUM(N23:U23)</f>
        <v>275</v>
      </c>
    </row>
    <row r="24" spans="1:22" ht="15" customHeight="1">
      <c r="A24" s="26"/>
      <c r="B24" s="73" t="s">
        <v>62</v>
      </c>
      <c r="C24" s="74"/>
      <c r="D24" s="38">
        <f aca="true" t="shared" si="5" ref="D24:L24">SUM(D21:D23)</f>
        <v>7871</v>
      </c>
      <c r="E24" s="38">
        <f t="shared" si="5"/>
        <v>25460</v>
      </c>
      <c r="F24" s="38">
        <f t="shared" si="5"/>
        <v>2310</v>
      </c>
      <c r="G24" s="38">
        <f t="shared" si="5"/>
        <v>23892</v>
      </c>
      <c r="H24" s="38">
        <f t="shared" si="5"/>
        <v>111970</v>
      </c>
      <c r="I24" s="38">
        <f t="shared" si="5"/>
        <v>125744</v>
      </c>
      <c r="J24" s="38">
        <f t="shared" si="5"/>
        <v>13774</v>
      </c>
      <c r="K24" s="38">
        <f t="shared" si="5"/>
        <v>112590</v>
      </c>
      <c r="L24" s="41">
        <f t="shared" si="5"/>
        <v>233308</v>
      </c>
      <c r="M24" s="39">
        <f t="shared" si="1"/>
        <v>166477</v>
      </c>
      <c r="N24" s="38">
        <f aca="true" t="shared" si="6" ref="N24:V24">SUM(N21:N23)</f>
        <v>106471</v>
      </c>
      <c r="O24" s="38">
        <f t="shared" si="6"/>
        <v>0</v>
      </c>
      <c r="P24" s="38">
        <f t="shared" si="6"/>
        <v>36692</v>
      </c>
      <c r="Q24" s="38">
        <f t="shared" si="6"/>
        <v>0</v>
      </c>
      <c r="R24" s="38">
        <f t="shared" si="6"/>
        <v>7910</v>
      </c>
      <c r="S24" s="38">
        <f t="shared" si="6"/>
        <v>14538</v>
      </c>
      <c r="T24" s="38">
        <f t="shared" si="6"/>
        <v>866</v>
      </c>
      <c r="U24" s="38">
        <f t="shared" si="6"/>
        <v>0</v>
      </c>
      <c r="V24" s="40">
        <f t="shared" si="6"/>
        <v>166477</v>
      </c>
    </row>
    <row r="25" spans="1:22" ht="15" customHeight="1">
      <c r="A25" s="25">
        <v>15</v>
      </c>
      <c r="B25" s="71" t="s">
        <v>63</v>
      </c>
      <c r="C25" s="72"/>
      <c r="D25" s="31">
        <v>65452</v>
      </c>
      <c r="E25" s="31">
        <v>855.66</v>
      </c>
      <c r="F25" s="31">
        <v>1626.44</v>
      </c>
      <c r="G25" s="31">
        <v>0</v>
      </c>
      <c r="H25" s="31">
        <v>0</v>
      </c>
      <c r="I25" s="31">
        <v>0</v>
      </c>
      <c r="J25" s="32">
        <f>+I25-H25</f>
        <v>0</v>
      </c>
      <c r="K25" s="31">
        <v>855.66</v>
      </c>
      <c r="L25" s="33">
        <v>0</v>
      </c>
      <c r="M25" s="34">
        <f t="shared" si="1"/>
        <v>67078.44</v>
      </c>
      <c r="N25" s="31">
        <v>0</v>
      </c>
      <c r="O25" s="35">
        <v>0</v>
      </c>
      <c r="P25" s="31">
        <v>0</v>
      </c>
      <c r="Q25" s="31">
        <v>0</v>
      </c>
      <c r="R25" s="31">
        <v>0</v>
      </c>
      <c r="S25" s="31">
        <v>0</v>
      </c>
      <c r="T25" s="31">
        <v>67078.44</v>
      </c>
      <c r="U25" s="36">
        <v>0</v>
      </c>
      <c r="V25" s="37">
        <f>SUM(N25:U25)</f>
        <v>67078.44</v>
      </c>
    </row>
    <row r="26" spans="1:22" ht="15" customHeight="1">
      <c r="A26" s="25">
        <v>16</v>
      </c>
      <c r="B26" s="71" t="s">
        <v>64</v>
      </c>
      <c r="C26" s="72"/>
      <c r="D26" s="31">
        <v>0</v>
      </c>
      <c r="E26" s="31">
        <v>2590</v>
      </c>
      <c r="F26" s="31">
        <v>0</v>
      </c>
      <c r="G26" s="31">
        <v>0</v>
      </c>
      <c r="H26" s="31">
        <v>3394</v>
      </c>
      <c r="I26" s="31">
        <v>2160</v>
      </c>
      <c r="J26" s="32">
        <f>+I26-H26</f>
        <v>-1234</v>
      </c>
      <c r="K26" s="31">
        <v>3824</v>
      </c>
      <c r="L26" s="33">
        <v>3824</v>
      </c>
      <c r="M26" s="34">
        <f t="shared" si="1"/>
        <v>3824</v>
      </c>
      <c r="N26" s="31">
        <v>3824</v>
      </c>
      <c r="O26" s="35">
        <v>0</v>
      </c>
      <c r="P26" s="31">
        <v>0</v>
      </c>
      <c r="Q26" s="31">
        <v>0</v>
      </c>
      <c r="R26" s="31">
        <v>0</v>
      </c>
      <c r="S26" s="31">
        <v>0</v>
      </c>
      <c r="T26" s="31">
        <v>0</v>
      </c>
      <c r="U26" s="36">
        <v>0</v>
      </c>
      <c r="V26" s="37">
        <f>SUM(N26:U26)</f>
        <v>3824</v>
      </c>
    </row>
    <row r="27" spans="1:22" ht="15" customHeight="1">
      <c r="A27" s="26"/>
      <c r="B27" s="73" t="s">
        <v>65</v>
      </c>
      <c r="C27" s="74"/>
      <c r="D27" s="42">
        <f aca="true" t="shared" si="7" ref="D27:J27">SUM(D25:D26)</f>
        <v>65452</v>
      </c>
      <c r="E27" s="42">
        <f t="shared" si="7"/>
        <v>3445.66</v>
      </c>
      <c r="F27" s="42">
        <f t="shared" si="7"/>
        <v>1626.44</v>
      </c>
      <c r="G27" s="42">
        <f t="shared" si="7"/>
        <v>0</v>
      </c>
      <c r="H27" s="42">
        <f t="shared" si="7"/>
        <v>3394</v>
      </c>
      <c r="I27" s="42">
        <f t="shared" si="7"/>
        <v>2160</v>
      </c>
      <c r="J27" s="42">
        <f t="shared" si="7"/>
        <v>-1234</v>
      </c>
      <c r="K27" s="42">
        <f>L27+M27-(D27+E27+F27+G27)</f>
        <v>5058</v>
      </c>
      <c r="L27" s="42">
        <f>SUM(K25:K26)</f>
        <v>4679.66</v>
      </c>
      <c r="M27" s="42">
        <f aca="true" t="shared" si="8" ref="M27:V27">SUM(M25:M26)</f>
        <v>70902.44</v>
      </c>
      <c r="N27" s="42">
        <f t="shared" si="8"/>
        <v>3824</v>
      </c>
      <c r="O27" s="42">
        <f t="shared" si="8"/>
        <v>0</v>
      </c>
      <c r="P27" s="42">
        <f t="shared" si="8"/>
        <v>0</v>
      </c>
      <c r="Q27" s="42">
        <f t="shared" si="8"/>
        <v>0</v>
      </c>
      <c r="R27" s="42">
        <f t="shared" si="8"/>
        <v>0</v>
      </c>
      <c r="S27" s="42">
        <f t="shared" si="8"/>
        <v>0</v>
      </c>
      <c r="T27" s="42">
        <f t="shared" si="8"/>
        <v>67078.44</v>
      </c>
      <c r="U27" s="42">
        <f t="shared" si="8"/>
        <v>0</v>
      </c>
      <c r="V27" s="43">
        <f t="shared" si="8"/>
        <v>70902.44</v>
      </c>
    </row>
    <row r="28" spans="1:22" ht="15" customHeight="1">
      <c r="A28" s="27"/>
      <c r="B28" s="75" t="s">
        <v>66</v>
      </c>
      <c r="C28" s="76"/>
      <c r="D28" s="44">
        <f aca="true" t="shared" si="9" ref="D28:V28">+D20+D24+D27</f>
        <v>384075</v>
      </c>
      <c r="E28" s="44">
        <f t="shared" si="9"/>
        <v>59043.240000000005</v>
      </c>
      <c r="F28" s="44">
        <f t="shared" si="9"/>
        <v>19742.969999999998</v>
      </c>
      <c r="G28" s="44">
        <f t="shared" si="9"/>
        <v>193363.58000000002</v>
      </c>
      <c r="H28" s="44">
        <f t="shared" si="9"/>
        <v>367451.28</v>
      </c>
      <c r="I28" s="44">
        <f t="shared" si="9"/>
        <v>326804.13</v>
      </c>
      <c r="J28" s="44">
        <f t="shared" si="9"/>
        <v>-40647.149999999994</v>
      </c>
      <c r="K28" s="44">
        <f t="shared" si="9"/>
        <v>674017.6699999999</v>
      </c>
      <c r="L28" s="44">
        <f t="shared" si="9"/>
        <v>409453.97</v>
      </c>
      <c r="M28" s="44">
        <f t="shared" si="9"/>
        <v>431830.92000000016</v>
      </c>
      <c r="N28" s="44">
        <f t="shared" si="9"/>
        <v>142839</v>
      </c>
      <c r="O28" s="44">
        <f t="shared" si="9"/>
        <v>5321</v>
      </c>
      <c r="P28" s="44">
        <f t="shared" si="9"/>
        <v>40680</v>
      </c>
      <c r="Q28" s="44">
        <f t="shared" si="9"/>
        <v>0</v>
      </c>
      <c r="R28" s="44">
        <f t="shared" si="9"/>
        <v>20283.1</v>
      </c>
      <c r="S28" s="44">
        <f t="shared" si="9"/>
        <v>79240.66</v>
      </c>
      <c r="T28" s="44">
        <f t="shared" si="9"/>
        <v>141436.16999999998</v>
      </c>
      <c r="U28" s="44">
        <f t="shared" si="9"/>
        <v>2031</v>
      </c>
      <c r="V28" s="45">
        <f t="shared" si="9"/>
        <v>431830.93</v>
      </c>
    </row>
  </sheetData>
  <sheetProtection selectLockedCells="1" selectUnlockedCells="1"/>
  <mergeCells count="50">
    <mergeCell ref="A4:C4"/>
    <mergeCell ref="A5:C5"/>
    <mergeCell ref="A6:C6"/>
    <mergeCell ref="A8:C8"/>
    <mergeCell ref="B24:C24"/>
    <mergeCell ref="B25:C25"/>
    <mergeCell ref="B12:C12"/>
    <mergeCell ref="B13:C13"/>
    <mergeCell ref="B14:C14"/>
    <mergeCell ref="B15:C15"/>
    <mergeCell ref="B26:C26"/>
    <mergeCell ref="B27:C27"/>
    <mergeCell ref="B28:C28"/>
    <mergeCell ref="B18:C18"/>
    <mergeCell ref="B19:C19"/>
    <mergeCell ref="B20:C20"/>
    <mergeCell ref="B21:C21"/>
    <mergeCell ref="B22:C22"/>
    <mergeCell ref="B23:C23"/>
    <mergeCell ref="B16:C16"/>
    <mergeCell ref="B17:C17"/>
    <mergeCell ref="V4:V6"/>
    <mergeCell ref="B7:C7"/>
    <mergeCell ref="B9:C9"/>
    <mergeCell ref="B10:C10"/>
    <mergeCell ref="B11:C11"/>
    <mergeCell ref="P4:P6"/>
    <mergeCell ref="Q4:Q6"/>
    <mergeCell ref="R4:R6"/>
    <mergeCell ref="S4:S6"/>
    <mergeCell ref="T4:T6"/>
    <mergeCell ref="U4:U6"/>
    <mergeCell ref="J4:J6"/>
    <mergeCell ref="K4:K6"/>
    <mergeCell ref="L4:L6"/>
    <mergeCell ref="M4:M6"/>
    <mergeCell ref="N4:N6"/>
    <mergeCell ref="O4:O6"/>
    <mergeCell ref="D4:D6"/>
    <mergeCell ref="E4:E6"/>
    <mergeCell ref="F4:F6"/>
    <mergeCell ref="G4:G6"/>
    <mergeCell ref="H4:H6"/>
    <mergeCell ref="I4:I6"/>
    <mergeCell ref="B1:M1"/>
    <mergeCell ref="N1:V1"/>
    <mergeCell ref="B2:M2"/>
    <mergeCell ref="N2:V2"/>
    <mergeCell ref="D3:M3"/>
    <mergeCell ref="N3:V3"/>
  </mergeCells>
  <printOptions/>
  <pageMargins left="0.7086614173228347" right="0.7086614173228347" top="0.7480314960629921" bottom="0.7480314960629921" header="0.5118110236220472" footer="0.5118110236220472"/>
  <pageSetup fitToHeight="1" fitToWidth="1" horizontalDpi="600" verticalDpi="600" orientation="landscape" paperSize="9" scale="4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2"/>
  <sheetViews>
    <sheetView zoomScale="90" zoomScaleNormal="90" zoomScalePageLayoutView="0" workbookViewId="0" topLeftCell="A1">
      <selection activeCell="B1" sqref="B1:L1"/>
    </sheetView>
  </sheetViews>
  <sheetFormatPr defaultColWidth="9.140625" defaultRowHeight="15" customHeight="1"/>
  <cols>
    <col min="1" max="1" width="5.8515625" style="0" customWidth="1"/>
    <col min="2" max="2" width="29.140625" style="0" customWidth="1"/>
    <col min="3" max="7" width="9.7109375" style="0" customWidth="1"/>
    <col min="8" max="8" width="10.8515625" style="0" customWidth="1"/>
    <col min="9" max="9" width="9.7109375" style="0" customWidth="1"/>
    <col min="10" max="10" width="11.8515625" style="0" customWidth="1"/>
    <col min="11" max="11" width="10.7109375" style="0" customWidth="1"/>
    <col min="12" max="12" width="10.8515625" style="0" customWidth="1"/>
    <col min="13" max="16" width="9.7109375" style="0" customWidth="1"/>
    <col min="17" max="17" width="10.7109375" style="0" customWidth="1"/>
    <col min="18" max="19" width="9.7109375" style="0" customWidth="1"/>
    <col min="20" max="20" width="11.140625" style="0" customWidth="1"/>
    <col min="21" max="21" width="13.7109375" style="0" customWidth="1"/>
  </cols>
  <sheetData>
    <row r="1" spans="1:21" ht="21" customHeight="1">
      <c r="A1" s="22"/>
      <c r="B1" s="46" t="s">
        <v>0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7" t="s">
        <v>80</v>
      </c>
      <c r="N1" s="47"/>
      <c r="O1" s="47"/>
      <c r="P1" s="47"/>
      <c r="Q1" s="47"/>
      <c r="R1" s="47"/>
      <c r="S1" s="47"/>
      <c r="T1" s="47"/>
      <c r="U1" s="47"/>
    </row>
    <row r="2" spans="1:21" ht="21" customHeight="1">
      <c r="A2" s="23"/>
      <c r="B2" s="81" t="s">
        <v>1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49" t="s">
        <v>79</v>
      </c>
      <c r="N2" s="49"/>
      <c r="O2" s="49"/>
      <c r="P2" s="49"/>
      <c r="Q2" s="49"/>
      <c r="R2" s="49"/>
      <c r="S2" s="49"/>
      <c r="T2" s="49"/>
      <c r="U2" s="49"/>
    </row>
    <row r="3" spans="1:21" ht="16.5" customHeight="1">
      <c r="A3" s="9"/>
      <c r="B3" s="9"/>
      <c r="C3" s="82" t="s">
        <v>2</v>
      </c>
      <c r="D3" s="82"/>
      <c r="E3" s="82"/>
      <c r="F3" s="82"/>
      <c r="G3" s="82"/>
      <c r="H3" s="82"/>
      <c r="I3" s="82"/>
      <c r="J3" s="82"/>
      <c r="K3" s="82"/>
      <c r="L3" s="82"/>
      <c r="M3" s="83" t="s">
        <v>3</v>
      </c>
      <c r="N3" s="83"/>
      <c r="O3" s="83"/>
      <c r="P3" s="83"/>
      <c r="Q3" s="83"/>
      <c r="R3" s="83"/>
      <c r="S3" s="83"/>
      <c r="T3" s="83"/>
      <c r="U3" s="83"/>
    </row>
    <row r="4" spans="1:21" ht="12.75" customHeight="1">
      <c r="A4" s="56" t="s">
        <v>4</v>
      </c>
      <c r="B4" s="57"/>
      <c r="C4" s="84" t="s">
        <v>5</v>
      </c>
      <c r="D4" s="85" t="s">
        <v>6</v>
      </c>
      <c r="E4" s="84" t="s">
        <v>7</v>
      </c>
      <c r="F4" s="85" t="s">
        <v>8</v>
      </c>
      <c r="G4" s="84" t="s">
        <v>9</v>
      </c>
      <c r="H4" s="85" t="s">
        <v>10</v>
      </c>
      <c r="I4" s="84" t="s">
        <v>11</v>
      </c>
      <c r="J4" s="85" t="s">
        <v>12</v>
      </c>
      <c r="K4" s="84" t="s">
        <v>13</v>
      </c>
      <c r="L4" s="85" t="s">
        <v>14</v>
      </c>
      <c r="M4" s="84" t="s">
        <v>15</v>
      </c>
      <c r="N4" s="85" t="s">
        <v>16</v>
      </c>
      <c r="O4" s="84" t="s">
        <v>17</v>
      </c>
      <c r="P4" s="85" t="s">
        <v>18</v>
      </c>
      <c r="Q4" s="84" t="s">
        <v>19</v>
      </c>
      <c r="R4" s="85" t="s">
        <v>20</v>
      </c>
      <c r="S4" s="84" t="s">
        <v>21</v>
      </c>
      <c r="T4" s="85" t="s">
        <v>22</v>
      </c>
      <c r="U4" s="84" t="s">
        <v>23</v>
      </c>
    </row>
    <row r="5" spans="1:21" ht="15.75" customHeight="1">
      <c r="A5" s="65" t="s">
        <v>24</v>
      </c>
      <c r="B5" s="86"/>
      <c r="C5" s="84"/>
      <c r="D5" s="85"/>
      <c r="E5" s="84"/>
      <c r="F5" s="85"/>
      <c r="G5" s="84"/>
      <c r="H5" s="85"/>
      <c r="I5" s="84"/>
      <c r="J5" s="85"/>
      <c r="K5" s="84"/>
      <c r="L5" s="85"/>
      <c r="M5" s="84"/>
      <c r="N5" s="85"/>
      <c r="O5" s="84"/>
      <c r="P5" s="85"/>
      <c r="Q5" s="84"/>
      <c r="R5" s="85"/>
      <c r="S5" s="84"/>
      <c r="T5" s="85"/>
      <c r="U5" s="84"/>
    </row>
    <row r="6" spans="1:21" ht="136.5" customHeight="1">
      <c r="A6" s="78"/>
      <c r="B6" s="87"/>
      <c r="C6" s="84"/>
      <c r="D6" s="85"/>
      <c r="E6" s="84"/>
      <c r="F6" s="85"/>
      <c r="G6" s="84"/>
      <c r="H6" s="85"/>
      <c r="I6" s="84"/>
      <c r="J6" s="85"/>
      <c r="K6" s="84"/>
      <c r="L6" s="85"/>
      <c r="M6" s="84"/>
      <c r="N6" s="85"/>
      <c r="O6" s="84"/>
      <c r="P6" s="85"/>
      <c r="Q6" s="84"/>
      <c r="R6" s="85"/>
      <c r="S6" s="84"/>
      <c r="T6" s="85"/>
      <c r="U6" s="84"/>
    </row>
    <row r="7" spans="1:21" ht="15" customHeight="1">
      <c r="A7" s="24" t="s">
        <v>25</v>
      </c>
      <c r="B7" s="30" t="s">
        <v>26</v>
      </c>
      <c r="C7" s="10" t="s">
        <v>27</v>
      </c>
      <c r="D7" s="10" t="s">
        <v>28</v>
      </c>
      <c r="E7" s="10" t="s">
        <v>29</v>
      </c>
      <c r="F7" s="10" t="s">
        <v>30</v>
      </c>
      <c r="G7" s="10" t="s">
        <v>31</v>
      </c>
      <c r="H7" s="10" t="s">
        <v>32</v>
      </c>
      <c r="I7" s="10" t="s">
        <v>33</v>
      </c>
      <c r="J7" s="10" t="s">
        <v>34</v>
      </c>
      <c r="K7" s="10" t="s">
        <v>35</v>
      </c>
      <c r="L7" s="10" t="s">
        <v>36</v>
      </c>
      <c r="M7" s="10" t="s">
        <v>37</v>
      </c>
      <c r="N7" s="10" t="s">
        <v>38</v>
      </c>
      <c r="O7" s="10" t="s">
        <v>39</v>
      </c>
      <c r="P7" s="10" t="s">
        <v>40</v>
      </c>
      <c r="Q7" s="10" t="s">
        <v>41</v>
      </c>
      <c r="R7" s="10" t="s">
        <v>42</v>
      </c>
      <c r="S7" s="10" t="s">
        <v>43</v>
      </c>
      <c r="T7" s="10" t="s">
        <v>44</v>
      </c>
      <c r="U7" s="10" t="s">
        <v>45</v>
      </c>
    </row>
    <row r="8" spans="1:21" ht="15" customHeight="1">
      <c r="A8" s="80" t="s">
        <v>67</v>
      </c>
      <c r="B8" s="80"/>
      <c r="C8" s="11"/>
      <c r="D8" s="12"/>
      <c r="E8" s="12"/>
      <c r="F8" s="12"/>
      <c r="G8" s="12"/>
      <c r="H8" s="12"/>
      <c r="I8" s="12"/>
      <c r="J8" s="11"/>
      <c r="K8" s="12"/>
      <c r="L8" s="11"/>
      <c r="M8" s="11"/>
      <c r="N8" s="11"/>
      <c r="O8" s="12"/>
      <c r="P8" s="12"/>
      <c r="Q8" s="12"/>
      <c r="R8" s="12"/>
      <c r="S8" s="12"/>
      <c r="T8" s="12"/>
      <c r="U8" s="11"/>
    </row>
    <row r="9" spans="1:21" ht="15" customHeight="1">
      <c r="A9" s="3">
        <v>17</v>
      </c>
      <c r="B9" s="3" t="s">
        <v>68</v>
      </c>
      <c r="C9" s="7"/>
      <c r="D9" s="1">
        <v>0</v>
      </c>
      <c r="E9" s="1">
        <v>0</v>
      </c>
      <c r="F9" s="1">
        <v>0</v>
      </c>
      <c r="G9" s="2">
        <v>13765</v>
      </c>
      <c r="H9" s="1">
        <v>13028</v>
      </c>
      <c r="I9" s="4">
        <f aca="true" t="shared" si="0" ref="I9:I17">+H9-G9</f>
        <v>-737</v>
      </c>
      <c r="J9" s="8"/>
      <c r="K9" s="2">
        <v>91144</v>
      </c>
      <c r="L9" s="4">
        <f aca="true" t="shared" si="1" ref="L9:L17">+C9+D9+E9+F9-I9-J9+K9</f>
        <v>91881</v>
      </c>
      <c r="M9" s="2">
        <v>0</v>
      </c>
      <c r="N9" s="8"/>
      <c r="O9" s="2">
        <v>6262</v>
      </c>
      <c r="P9" s="2">
        <v>0</v>
      </c>
      <c r="Q9" s="2">
        <v>33319</v>
      </c>
      <c r="R9" s="2">
        <v>17136</v>
      </c>
      <c r="S9" s="2">
        <v>0</v>
      </c>
      <c r="T9" s="2">
        <v>35164</v>
      </c>
      <c r="U9" s="4">
        <f aca="true" t="shared" si="2" ref="U9:U17">SUM(M9:T9)</f>
        <v>91881</v>
      </c>
    </row>
    <row r="10" spans="1:21" ht="15" customHeight="1">
      <c r="A10" s="3">
        <v>18</v>
      </c>
      <c r="B10" s="3" t="s">
        <v>69</v>
      </c>
      <c r="C10" s="7"/>
      <c r="D10" s="1">
        <v>22775</v>
      </c>
      <c r="E10" s="1">
        <v>0</v>
      </c>
      <c r="F10" s="1">
        <v>0</v>
      </c>
      <c r="G10" s="2">
        <v>14905.29</v>
      </c>
      <c r="H10" s="1">
        <v>14028.41</v>
      </c>
      <c r="I10" s="4">
        <f t="shared" si="0"/>
        <v>-876.880000000001</v>
      </c>
      <c r="J10" s="8"/>
      <c r="K10" s="2">
        <v>54957</v>
      </c>
      <c r="L10" s="4">
        <f t="shared" si="1"/>
        <v>78608.88</v>
      </c>
      <c r="M10" s="2">
        <v>0</v>
      </c>
      <c r="N10" s="8"/>
      <c r="O10" s="2">
        <v>17711</v>
      </c>
      <c r="P10" s="2">
        <v>0</v>
      </c>
      <c r="Q10" s="2">
        <v>23703</v>
      </c>
      <c r="R10" s="2">
        <v>4244</v>
      </c>
      <c r="S10" s="2">
        <v>1182.88</v>
      </c>
      <c r="T10" s="2">
        <v>31768</v>
      </c>
      <c r="U10" s="4">
        <f t="shared" si="2"/>
        <v>78608.88</v>
      </c>
    </row>
    <row r="11" spans="1:21" ht="15" customHeight="1">
      <c r="A11" s="3">
        <v>19</v>
      </c>
      <c r="B11" s="3" t="s">
        <v>70</v>
      </c>
      <c r="C11" s="7"/>
      <c r="D11" s="1">
        <v>3368.46</v>
      </c>
      <c r="E11" s="1">
        <v>0</v>
      </c>
      <c r="F11" s="1">
        <v>0</v>
      </c>
      <c r="G11" s="2">
        <v>10349.75</v>
      </c>
      <c r="H11" s="1">
        <v>12593.21</v>
      </c>
      <c r="I11" s="4">
        <f t="shared" si="0"/>
        <v>2243.459999999999</v>
      </c>
      <c r="J11" s="8"/>
      <c r="K11" s="2">
        <v>13118</v>
      </c>
      <c r="L11" s="4">
        <f t="shared" si="1"/>
        <v>14243</v>
      </c>
      <c r="M11" s="2">
        <v>0</v>
      </c>
      <c r="N11" s="8"/>
      <c r="O11" s="2">
        <v>2389</v>
      </c>
      <c r="P11" s="2">
        <v>0</v>
      </c>
      <c r="Q11" s="2">
        <v>708</v>
      </c>
      <c r="R11" s="2">
        <v>0</v>
      </c>
      <c r="S11" s="2">
        <v>0</v>
      </c>
      <c r="T11" s="2">
        <v>11146</v>
      </c>
      <c r="U11" s="4">
        <f t="shared" si="2"/>
        <v>14243</v>
      </c>
    </row>
    <row r="12" spans="1:21" ht="15" customHeight="1">
      <c r="A12" s="3">
        <v>20</v>
      </c>
      <c r="B12" s="3" t="s">
        <v>71</v>
      </c>
      <c r="C12" s="7"/>
      <c r="D12" s="1">
        <v>12680</v>
      </c>
      <c r="E12" s="1">
        <v>0</v>
      </c>
      <c r="F12" s="1">
        <v>14977</v>
      </c>
      <c r="G12" s="2">
        <v>11350</v>
      </c>
      <c r="H12" s="1">
        <v>14971</v>
      </c>
      <c r="I12" s="4">
        <f t="shared" si="0"/>
        <v>3621</v>
      </c>
      <c r="J12" s="8"/>
      <c r="K12" s="2">
        <v>42149</v>
      </c>
      <c r="L12" s="4">
        <f t="shared" si="1"/>
        <v>66185</v>
      </c>
      <c r="M12" s="2">
        <v>17157</v>
      </c>
      <c r="N12" s="8"/>
      <c r="O12" s="2">
        <v>7256</v>
      </c>
      <c r="P12" s="2">
        <v>0</v>
      </c>
      <c r="Q12" s="2">
        <v>41772</v>
      </c>
      <c r="R12" s="2">
        <v>0</v>
      </c>
      <c r="S12" s="2">
        <v>0</v>
      </c>
      <c r="T12" s="2">
        <v>0</v>
      </c>
      <c r="U12" s="4">
        <f t="shared" si="2"/>
        <v>66185</v>
      </c>
    </row>
    <row r="13" spans="1:21" ht="15" customHeight="1">
      <c r="A13" s="3">
        <v>21</v>
      </c>
      <c r="B13" s="3" t="s">
        <v>72</v>
      </c>
      <c r="C13" s="7"/>
      <c r="D13" s="1">
        <v>0</v>
      </c>
      <c r="E13" s="1">
        <v>0</v>
      </c>
      <c r="F13" s="1">
        <v>0</v>
      </c>
      <c r="G13" s="2">
        <v>2692</v>
      </c>
      <c r="H13" s="1">
        <v>3735</v>
      </c>
      <c r="I13" s="4">
        <f t="shared" si="0"/>
        <v>1043</v>
      </c>
      <c r="J13" s="8"/>
      <c r="K13" s="2">
        <v>4247</v>
      </c>
      <c r="L13" s="4">
        <f t="shared" si="1"/>
        <v>3204</v>
      </c>
      <c r="M13" s="2">
        <v>0</v>
      </c>
      <c r="N13" s="8"/>
      <c r="O13" s="2">
        <v>0</v>
      </c>
      <c r="P13" s="2">
        <v>0</v>
      </c>
      <c r="Q13" s="2">
        <v>3204</v>
      </c>
      <c r="R13" s="2">
        <v>0</v>
      </c>
      <c r="S13" s="2">
        <v>0</v>
      </c>
      <c r="T13" s="2">
        <v>0</v>
      </c>
      <c r="U13" s="4">
        <f t="shared" si="2"/>
        <v>3204</v>
      </c>
    </row>
    <row r="14" spans="1:21" ht="15" customHeight="1">
      <c r="A14" s="3">
        <v>22</v>
      </c>
      <c r="B14" s="3" t="s">
        <v>73</v>
      </c>
      <c r="C14" s="7"/>
      <c r="D14" s="1">
        <v>0</v>
      </c>
      <c r="E14" s="1">
        <v>0</v>
      </c>
      <c r="F14" s="1">
        <v>0</v>
      </c>
      <c r="G14" s="2">
        <v>3554</v>
      </c>
      <c r="H14" s="1">
        <v>4768</v>
      </c>
      <c r="I14" s="4">
        <f t="shared" si="0"/>
        <v>1214</v>
      </c>
      <c r="J14" s="8"/>
      <c r="K14" s="2">
        <v>6208</v>
      </c>
      <c r="L14" s="4">
        <f t="shared" si="1"/>
        <v>4994</v>
      </c>
      <c r="M14" s="2">
        <v>0</v>
      </c>
      <c r="N14" s="8"/>
      <c r="O14" s="2">
        <v>4994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4">
        <f t="shared" si="2"/>
        <v>4994</v>
      </c>
    </row>
    <row r="15" spans="1:21" ht="15" customHeight="1">
      <c r="A15" s="3">
        <v>23</v>
      </c>
      <c r="B15" s="3" t="s">
        <v>74</v>
      </c>
      <c r="C15" s="7"/>
      <c r="D15" s="1"/>
      <c r="E15" s="1"/>
      <c r="F15" s="1"/>
      <c r="G15" s="2"/>
      <c r="H15" s="1"/>
      <c r="I15" s="4">
        <f t="shared" si="0"/>
        <v>0</v>
      </c>
      <c r="J15" s="8"/>
      <c r="K15" s="2"/>
      <c r="L15" s="4">
        <f t="shared" si="1"/>
        <v>0</v>
      </c>
      <c r="M15" s="2"/>
      <c r="N15" s="8"/>
      <c r="O15" s="2"/>
      <c r="P15" s="2"/>
      <c r="Q15" s="2"/>
      <c r="R15" s="2"/>
      <c r="S15" s="2"/>
      <c r="T15" s="2"/>
      <c r="U15" s="4">
        <f t="shared" si="2"/>
        <v>0</v>
      </c>
    </row>
    <row r="16" spans="1:21" ht="15" customHeight="1">
      <c r="A16" s="3">
        <v>24</v>
      </c>
      <c r="B16" s="3" t="s">
        <v>75</v>
      </c>
      <c r="C16" s="7"/>
      <c r="D16" s="1">
        <v>0</v>
      </c>
      <c r="E16" s="1">
        <v>0</v>
      </c>
      <c r="F16" s="1">
        <v>0</v>
      </c>
      <c r="G16" s="1">
        <v>8401</v>
      </c>
      <c r="H16" s="1">
        <v>11606</v>
      </c>
      <c r="I16" s="4">
        <f t="shared" si="0"/>
        <v>3205</v>
      </c>
      <c r="J16" s="8"/>
      <c r="K16" s="2">
        <v>5296</v>
      </c>
      <c r="L16" s="4">
        <f t="shared" si="1"/>
        <v>2091</v>
      </c>
      <c r="M16" s="2">
        <v>0</v>
      </c>
      <c r="N16" s="8"/>
      <c r="O16" s="2">
        <v>1034</v>
      </c>
      <c r="P16" s="2">
        <v>0</v>
      </c>
      <c r="Q16" s="2">
        <v>513</v>
      </c>
      <c r="R16" s="2">
        <v>544</v>
      </c>
      <c r="S16" s="2">
        <v>0</v>
      </c>
      <c r="T16" s="2">
        <v>0</v>
      </c>
      <c r="U16" s="4">
        <f t="shared" si="2"/>
        <v>2091</v>
      </c>
    </row>
    <row r="17" spans="1:21" ht="15" customHeight="1">
      <c r="A17" s="3">
        <v>25</v>
      </c>
      <c r="B17" s="3" t="s">
        <v>76</v>
      </c>
      <c r="C17" s="7"/>
      <c r="D17" s="1">
        <v>0</v>
      </c>
      <c r="E17" s="1">
        <v>0</v>
      </c>
      <c r="F17" s="1">
        <v>113</v>
      </c>
      <c r="G17" s="1">
        <v>30443</v>
      </c>
      <c r="H17" s="1">
        <v>37023</v>
      </c>
      <c r="I17" s="4">
        <f t="shared" si="0"/>
        <v>6580</v>
      </c>
      <c r="J17" s="8"/>
      <c r="K17" s="2">
        <v>45218.02</v>
      </c>
      <c r="L17" s="4">
        <f t="shared" si="1"/>
        <v>38751.02</v>
      </c>
      <c r="M17" s="2">
        <v>0</v>
      </c>
      <c r="N17" s="8"/>
      <c r="O17" s="2">
        <v>0</v>
      </c>
      <c r="P17" s="2">
        <v>0</v>
      </c>
      <c r="Q17" s="2">
        <v>19435</v>
      </c>
      <c r="R17" s="2">
        <v>19316.02</v>
      </c>
      <c r="S17" s="2">
        <v>0</v>
      </c>
      <c r="T17" s="2">
        <v>0</v>
      </c>
      <c r="U17" s="4">
        <f t="shared" si="2"/>
        <v>38751.020000000004</v>
      </c>
    </row>
    <row r="18" spans="1:21" ht="15" customHeight="1">
      <c r="A18" s="29"/>
      <c r="B18" s="29" t="s">
        <v>77</v>
      </c>
      <c r="C18" s="5">
        <f aca="true" t="shared" si="3" ref="C18:U18">SUM(C9:C17)</f>
        <v>0</v>
      </c>
      <c r="D18" s="5">
        <f t="shared" si="3"/>
        <v>38823.46</v>
      </c>
      <c r="E18" s="5">
        <f t="shared" si="3"/>
        <v>0</v>
      </c>
      <c r="F18" s="5">
        <f t="shared" si="3"/>
        <v>15090</v>
      </c>
      <c r="G18" s="5">
        <f t="shared" si="3"/>
        <v>95460.04000000001</v>
      </c>
      <c r="H18" s="5">
        <f t="shared" si="3"/>
        <v>111752.62</v>
      </c>
      <c r="I18" s="13">
        <f t="shared" si="3"/>
        <v>16292.579999999998</v>
      </c>
      <c r="J18" s="5">
        <f t="shared" si="3"/>
        <v>0</v>
      </c>
      <c r="K18" s="6">
        <f t="shared" si="3"/>
        <v>262337.02</v>
      </c>
      <c r="L18" s="13">
        <f t="shared" si="3"/>
        <v>299957.9</v>
      </c>
      <c r="M18" s="13">
        <f t="shared" si="3"/>
        <v>17157</v>
      </c>
      <c r="N18" s="13">
        <f t="shared" si="3"/>
        <v>0</v>
      </c>
      <c r="O18" s="5">
        <f t="shared" si="3"/>
        <v>39646</v>
      </c>
      <c r="P18" s="5">
        <f t="shared" si="3"/>
        <v>0</v>
      </c>
      <c r="Q18" s="5">
        <f t="shared" si="3"/>
        <v>122654</v>
      </c>
      <c r="R18" s="5">
        <f t="shared" si="3"/>
        <v>41240.020000000004</v>
      </c>
      <c r="S18" s="5">
        <f t="shared" si="3"/>
        <v>1182.88</v>
      </c>
      <c r="T18" s="5">
        <f t="shared" si="3"/>
        <v>78078</v>
      </c>
      <c r="U18" s="13">
        <f t="shared" si="3"/>
        <v>299957.9</v>
      </c>
    </row>
    <row r="22" spans="7:10" ht="15" customHeight="1">
      <c r="G22" s="77" t="s">
        <v>78</v>
      </c>
      <c r="H22" s="77"/>
      <c r="I22" s="77"/>
      <c r="J22" s="14">
        <f>+('semilavorati aggregato'!K28)-('semilavorati aggregato'!L28+'monomeri aggregato'!K18)</f>
        <v>2226.679999999935</v>
      </c>
    </row>
  </sheetData>
  <sheetProtection selectLockedCells="1" selectUnlockedCells="1"/>
  <mergeCells count="30">
    <mergeCell ref="G22:I22"/>
    <mergeCell ref="A4:B4"/>
    <mergeCell ref="A5:B5"/>
    <mergeCell ref="A6:B6"/>
    <mergeCell ref="A8:B8"/>
    <mergeCell ref="U4:U6"/>
    <mergeCell ref="O4:O6"/>
    <mergeCell ref="P4:P6"/>
    <mergeCell ref="Q4:Q6"/>
    <mergeCell ref="R4:R6"/>
    <mergeCell ref="S4:S6"/>
    <mergeCell ref="T4:T6"/>
    <mergeCell ref="I4:I6"/>
    <mergeCell ref="J4:J6"/>
    <mergeCell ref="K4:K6"/>
    <mergeCell ref="L4:L6"/>
    <mergeCell ref="M4:M6"/>
    <mergeCell ref="N4:N6"/>
    <mergeCell ref="C4:C6"/>
    <mergeCell ref="D4:D6"/>
    <mergeCell ref="E4:E6"/>
    <mergeCell ref="F4:F6"/>
    <mergeCell ref="G4:G6"/>
    <mergeCell ref="H4:H6"/>
    <mergeCell ref="B1:L1"/>
    <mergeCell ref="M1:U1"/>
    <mergeCell ref="B2:L2"/>
    <mergeCell ref="M2:U2"/>
    <mergeCell ref="C3:L3"/>
    <mergeCell ref="M3:U3"/>
  </mergeCells>
  <printOptions/>
  <pageMargins left="0.7086614173228347" right="0.7086614173228347" top="0.7480314960629921" bottom="0.7480314960629921" header="0.5118110236220472" footer="0.5118110236220472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Carla Propersi</cp:lastModifiedBy>
  <cp:lastPrinted>2023-02-27T09:40:10Z</cp:lastPrinted>
  <dcterms:created xsi:type="dcterms:W3CDTF">2023-02-23T16:28:57Z</dcterms:created>
  <dcterms:modified xsi:type="dcterms:W3CDTF">2023-02-27T09:54:35Z</dcterms:modified>
  <cp:category/>
  <cp:version/>
  <cp:contentType/>
  <cp:contentStatus/>
</cp:coreProperties>
</file>