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<sst xmlns="http://schemas.openxmlformats.org/spreadsheetml/2006/main" count="258" uniqueCount="82">
  <si>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</si>
  <si>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</si>
  <si>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</si>
  <si>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</si>
  <si>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</si>
  <si>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</si>
  <si>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</si>
  <si>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</si>
  <si>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</si>
  <si>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</si>
  <si>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</si>
  <si>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</si>
  <si>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</si>
  <si>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</si>
  <si>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</si>
  <si>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</si>
  <si>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</si>
  <si>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</si>
  <si>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</si>
  <si>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</si>
  <si>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</si>
  <si>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</si>
  <si>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</si>
  <si>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</si>
  <si>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ottobre 2021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</si>
  <si>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</si>
  <si>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</si>
  <si>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</si>
  <si>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</si>
  <si>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</si>
  <si>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</si>
  <si>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</si>
  <si>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</si>
  <si>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</si>
  <si>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</si>
  <si>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</si>
  <si>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</si>
  <si>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</si>
  <si>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</si>
  <si>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</si>
  <si>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</si>
  <si>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</si>
  <si>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</si>
  <si>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</si>
  <si>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</si>
  <si>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</si>
  <si>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</si>
  <si>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</si>
  <si>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</si>
  <si>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</si>
  <si>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</si>
  <si>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</si>
  <si>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</si>
  <si>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</si>
  <si>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</si>
  <si>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</si>
  <si>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</si>
  <si>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</si>
  <si>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</si>
  <si>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</si>
  <si>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</si>
  <si>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</si>
  <si>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</si>
  <si>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</si>
  <si>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</si>
  <si>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</si>
  <si>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</si>
  <si>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</si>
  <si>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</si>
  <si>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</si>
  <si>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</si>
  <si>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</si>
  <si>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</si>
  <si>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</si>
  <si>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</si>
  <si>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</si>
  <si>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</si>
  <si>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</si>
  <si>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</si>
  <si>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gennaio-ottobre 2021</t>
  </si>
  <si>
    <t>Ministero della Transizione Ecologica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</si>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</sst>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2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10" fillId="34" borderId="24" xfId="0" applyFont="1" applyFill="1" applyBorder="1" applyAlignment="1" applyProtection="1">
      <alignment horizontal="center" wrapText="1"/>
      <protection/>
    </xf>
    <xf numFmtId="0" fontId="10" fillId="34" borderId="25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8" fillId="39" borderId="26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6" xfId="0" applyFont="1" applyFill="1" applyBorder="1" applyAlignment="1" applyProtection="1">
      <alignment horizontal="center"/>
      <protection/>
    </xf>
    <xf numFmtId="0" fontId="9" fillId="43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7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9" fillId="34" borderId="30" xfId="0" applyFont="1" applyFill="1" applyBorder="1" applyAlignment="1" applyProtection="1">
      <alignment horizontal="center" textRotation="90" wrapText="1"/>
      <protection/>
    </xf>
    <xf numFmtId="0" fontId="9" fillId="34" borderId="31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2" xfId="0" applyFont="1" applyFill="1" applyBorder="1" applyAlignment="1" applyProtection="1">
      <alignment horizontal="center" textRotation="90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11" fillId="42" borderId="22" xfId="0" applyFont="1" applyFill="1" applyBorder="1" applyAlignment="1" applyProtection="1">
      <alignment horizontal="center"/>
      <protection/>
    </xf>
    <xf numFmtId="0" fontId="11" fillId="42" borderId="36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39" xfId="0" applyNumberFormat="1" applyFont="1" applyFill="1" applyBorder="1" applyAlignment="1" applyProtection="1">
      <alignment horizontal="right"/>
      <protection locked="0"/>
    </xf>
    <xf numFmtId="4" fontId="0" fillId="34" borderId="40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37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0" xfId="0" applyNumberFormat="1" applyFont="1" applyFill="1" applyBorder="1" applyAlignment="1" applyProtection="1">
      <alignment horizontal="right"/>
      <protection/>
    </xf>
    <xf numFmtId="4" fontId="11" fillId="40" borderId="38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0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37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0" xfId="0" applyNumberFormat="1" applyFont="1" applyFill="1" applyBorder="1" applyAlignment="1" applyProtection="1">
      <alignment horizontal="right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26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/>
      <protection/>
    </xf>
    <xf numFmtId="0" fontId="9" fillId="43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7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27" fillId="34" borderId="25" xfId="0" applyFont="1" applyFill="1" applyBorder="1" applyAlignment="1" applyProtection="1">
      <alignment horizontal="center" wrapText="1"/>
      <protection/>
    </xf>
    <xf numFmtId="0" fontId="9" fillId="34" borderId="30" xfId="0" applyFont="1" applyFill="1" applyBorder="1" applyAlignment="1" applyProtection="1">
      <alignment horizontal="center" textRotation="90" wrapText="1"/>
      <protection/>
    </xf>
    <xf numFmtId="0" fontId="9" fillId="34" borderId="31" xfId="0" applyFont="1" applyFill="1" applyBorder="1" applyAlignment="1" applyProtection="1">
      <alignment horizontal="center" textRotation="90" wrapText="1"/>
      <protection/>
    </xf>
    <xf numFmtId="0" fontId="27" fillId="34" borderId="20" xfId="0" applyFont="1" applyFill="1" applyBorder="1" applyAlignment="1" applyProtection="1">
      <alignment horizontal="center" wrapText="1"/>
      <protection/>
    </xf>
    <xf numFmtId="0" fontId="27" fillId="34" borderId="21" xfId="0" applyFont="1" applyFill="1" applyBorder="1" applyAlignment="1" applyProtection="1">
      <alignment horizontal="center" wrapText="1"/>
      <protection/>
    </xf>
    <xf numFmtId="0" fontId="9" fillId="34" borderId="32" xfId="0" applyFont="1" applyFill="1" applyBorder="1" applyAlignment="1" applyProtection="1">
      <alignment horizontal="center" textRotation="90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11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2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4" t="s">
        <v>80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3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9" t="s">
        <v>81</v>
      </c>
      <c r="O2" s="39"/>
      <c r="P2" s="39"/>
      <c r="Q2" s="39"/>
      <c r="R2" s="39"/>
      <c r="S2" s="39"/>
      <c r="T2" s="39"/>
      <c r="U2" s="39"/>
      <c r="V2" s="39"/>
    </row>
    <row r="3" spans="1:22" ht="16.5" customHeight="1">
      <c r="A3" s="20"/>
      <c r="B3" s="28"/>
      <c r="C3" s="19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9"/>
      <c r="N3" s="50" t="s">
        <v>3</v>
      </c>
      <c r="O3" s="51"/>
      <c r="P3" s="51"/>
      <c r="Q3" s="51"/>
      <c r="R3" s="51"/>
      <c r="S3" s="51"/>
      <c r="T3" s="51"/>
      <c r="U3" s="51"/>
      <c r="V3" s="52"/>
    </row>
    <row r="4" spans="1:22" ht="12.75" customHeight="1">
      <c r="A4" s="35" t="s">
        <v>4</v>
      </c>
      <c r="B4" s="36"/>
      <c r="C4" s="37"/>
      <c r="D4" s="53" t="s">
        <v>5</v>
      </c>
      <c r="E4" s="54" t="s">
        <v>6</v>
      </c>
      <c r="F4" s="53" t="s">
        <v>7</v>
      </c>
      <c r="G4" s="54" t="s">
        <v>8</v>
      </c>
      <c r="H4" s="53" t="s">
        <v>9</v>
      </c>
      <c r="I4" s="54" t="s">
        <v>10</v>
      </c>
      <c r="J4" s="53" t="s">
        <v>11</v>
      </c>
      <c r="K4" s="54" t="s">
        <v>12</v>
      </c>
      <c r="L4" s="53" t="s">
        <v>13</v>
      </c>
      <c r="M4" s="54" t="s">
        <v>14</v>
      </c>
      <c r="N4" s="53" t="s">
        <v>15</v>
      </c>
      <c r="O4" s="54" t="s">
        <v>16</v>
      </c>
      <c r="P4" s="53" t="s">
        <v>17</v>
      </c>
      <c r="Q4" s="54" t="s">
        <v>18</v>
      </c>
      <c r="R4" s="53" t="s">
        <v>19</v>
      </c>
      <c r="S4" s="54" t="s">
        <v>20</v>
      </c>
      <c r="T4" s="53" t="s">
        <v>21</v>
      </c>
      <c r="U4" s="54" t="s">
        <v>22</v>
      </c>
      <c r="V4" s="53" t="s">
        <v>23</v>
      </c>
    </row>
    <row r="5" spans="1:22" ht="15.75" customHeight="1">
      <c r="A5" s="31" t="s">
        <v>24</v>
      </c>
      <c r="B5" s="55"/>
      <c r="C5" s="32"/>
      <c r="D5" s="56"/>
      <c r="E5" s="57"/>
      <c r="F5" s="56"/>
      <c r="G5" s="57"/>
      <c r="H5" s="56"/>
      <c r="I5" s="57"/>
      <c r="J5" s="56"/>
      <c r="K5" s="57"/>
      <c r="L5" s="56"/>
      <c r="M5" s="57"/>
      <c r="N5" s="56"/>
      <c r="O5" s="57"/>
      <c r="P5" s="56"/>
      <c r="Q5" s="57"/>
      <c r="R5" s="56"/>
      <c r="S5" s="57"/>
      <c r="T5" s="56"/>
      <c r="U5" s="57"/>
      <c r="V5" s="56"/>
    </row>
    <row r="6" spans="1:22" ht="124.5" customHeight="1">
      <c r="A6" s="31"/>
      <c r="B6" s="55"/>
      <c r="C6" s="32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</row>
    <row r="7" spans="1:22" ht="15" customHeight="1">
      <c r="A7" s="24" t="s">
        <v>25</v>
      </c>
      <c r="B7" s="33" t="s">
        <v>26</v>
      </c>
      <c r="C7" s="33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0" t="s">
        <v>46</v>
      </c>
      <c r="B8" s="60"/>
      <c r="C8" s="61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0" t="s">
        <v>47</v>
      </c>
      <c r="C9" s="62"/>
      <c r="D9" s="63">
        <v>9681</v>
      </c>
      <c r="E9" s="63">
        <v>0</v>
      </c>
      <c r="F9" s="63">
        <v>1038</v>
      </c>
      <c r="G9" s="63">
        <v>0</v>
      </c>
      <c r="H9" s="63">
        <v>0</v>
      </c>
      <c r="I9" s="63">
        <v>0</v>
      </c>
      <c r="J9" s="64">
        <f aca="true" t="shared" si="0" ref="J9:J19">+I9-H9</f>
        <v>0</v>
      </c>
      <c r="K9" s="63">
        <v>4620</v>
      </c>
      <c r="L9" s="65">
        <v>60365.03</v>
      </c>
      <c r="M9" s="66">
        <f aca="true" t="shared" si="1" ref="M9:M26">D9+E9+F9+G9-(J9+K9)+L9</f>
        <v>66464.03</v>
      </c>
      <c r="N9" s="63">
        <v>5702</v>
      </c>
      <c r="O9" s="67">
        <v>3337</v>
      </c>
      <c r="P9" s="63">
        <v>0</v>
      </c>
      <c r="Q9" s="63">
        <v>0</v>
      </c>
      <c r="R9" s="63">
        <v>0</v>
      </c>
      <c r="S9" s="63">
        <v>0</v>
      </c>
      <c r="T9" s="63">
        <v>55585.03</v>
      </c>
      <c r="U9" s="68">
        <v>1840</v>
      </c>
      <c r="V9" s="69">
        <f aca="true" t="shared" si="2" ref="V9:V19">SUM(N9:U9)</f>
        <v>66464.03</v>
      </c>
    </row>
    <row r="10" spans="1:22" ht="15" customHeight="1">
      <c r="A10" s="25">
        <v>2</v>
      </c>
      <c r="B10" s="40" t="s">
        <v>48</v>
      </c>
      <c r="C10" s="62"/>
      <c r="D10" s="63">
        <v>9030</v>
      </c>
      <c r="E10" s="63">
        <v>0</v>
      </c>
      <c r="F10" s="63">
        <v>0</v>
      </c>
      <c r="G10" s="63">
        <v>0</v>
      </c>
      <c r="H10" s="63">
        <v>6762</v>
      </c>
      <c r="I10" s="63">
        <v>4041</v>
      </c>
      <c r="J10" s="64">
        <f t="shared" si="0"/>
        <v>-2721</v>
      </c>
      <c r="K10" s="63">
        <v>9037</v>
      </c>
      <c r="L10" s="65">
        <v>10316</v>
      </c>
      <c r="M10" s="66">
        <f t="shared" si="1"/>
        <v>13030</v>
      </c>
      <c r="N10" s="63">
        <v>7202</v>
      </c>
      <c r="O10" s="67">
        <v>0</v>
      </c>
      <c r="P10" s="63">
        <v>0</v>
      </c>
      <c r="Q10" s="63">
        <v>0</v>
      </c>
      <c r="R10" s="63">
        <v>5706</v>
      </c>
      <c r="S10" s="63">
        <v>0</v>
      </c>
      <c r="T10" s="63">
        <v>122</v>
      </c>
      <c r="U10" s="68">
        <v>0</v>
      </c>
      <c r="V10" s="69">
        <f t="shared" si="2"/>
        <v>13030</v>
      </c>
    </row>
    <row r="11" spans="1:22" ht="15" customHeight="1">
      <c r="A11" s="25">
        <v>3</v>
      </c>
      <c r="B11" s="40" t="s">
        <v>49</v>
      </c>
      <c r="C11" s="62"/>
      <c r="D11" s="63">
        <v>298131</v>
      </c>
      <c r="E11" s="63">
        <v>24</v>
      </c>
      <c r="F11" s="63">
        <v>0</v>
      </c>
      <c r="G11" s="63">
        <v>29984</v>
      </c>
      <c r="H11" s="63">
        <v>92147</v>
      </c>
      <c r="I11" s="63">
        <v>89674</v>
      </c>
      <c r="J11" s="64">
        <f t="shared" si="0"/>
        <v>-2473</v>
      </c>
      <c r="K11" s="63">
        <v>330612</v>
      </c>
      <c r="L11" s="65">
        <v>0</v>
      </c>
      <c r="M11" s="66">
        <f t="shared" si="1"/>
        <v>0</v>
      </c>
      <c r="N11" s="63">
        <v>0</v>
      </c>
      <c r="O11" s="67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8">
        <v>0</v>
      </c>
      <c r="V11" s="69">
        <f t="shared" si="2"/>
        <v>0</v>
      </c>
    </row>
    <row r="12" spans="1:22" ht="15" customHeight="1">
      <c r="A12" s="25">
        <v>4</v>
      </c>
      <c r="B12" s="40" t="s">
        <v>50</v>
      </c>
      <c r="C12" s="62"/>
      <c r="D12" s="63">
        <v>81976</v>
      </c>
      <c r="E12" s="63">
        <v>0</v>
      </c>
      <c r="F12" s="63">
        <v>0</v>
      </c>
      <c r="G12" s="63">
        <v>0</v>
      </c>
      <c r="H12" s="63">
        <v>38524</v>
      </c>
      <c r="I12" s="63">
        <v>36932</v>
      </c>
      <c r="J12" s="64">
        <f t="shared" si="0"/>
        <v>-1592</v>
      </c>
      <c r="K12" s="63">
        <v>83568</v>
      </c>
      <c r="L12" s="65">
        <v>0</v>
      </c>
      <c r="M12" s="66">
        <f t="shared" si="1"/>
        <v>0</v>
      </c>
      <c r="N12" s="63">
        <v>0</v>
      </c>
      <c r="O12" s="67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8">
        <v>0</v>
      </c>
      <c r="V12" s="69">
        <f t="shared" si="2"/>
        <v>0</v>
      </c>
    </row>
    <row r="13" spans="1:22" ht="15" customHeight="1">
      <c r="A13" s="25">
        <v>5</v>
      </c>
      <c r="B13" s="40" t="s">
        <v>51</v>
      </c>
      <c r="C13" s="62"/>
      <c r="D13" s="63">
        <v>24874</v>
      </c>
      <c r="E13" s="63">
        <v>0</v>
      </c>
      <c r="F13" s="63">
        <v>0</v>
      </c>
      <c r="G13" s="63">
        <v>38662</v>
      </c>
      <c r="H13" s="63">
        <v>71470</v>
      </c>
      <c r="I13" s="63">
        <v>89108</v>
      </c>
      <c r="J13" s="64">
        <f t="shared" si="0"/>
        <v>17638</v>
      </c>
      <c r="K13" s="63">
        <v>37462</v>
      </c>
      <c r="L13" s="65">
        <v>31973</v>
      </c>
      <c r="M13" s="66">
        <f t="shared" si="1"/>
        <v>40409</v>
      </c>
      <c r="N13" s="63">
        <v>0</v>
      </c>
      <c r="O13" s="67">
        <v>0</v>
      </c>
      <c r="P13" s="63">
        <v>0</v>
      </c>
      <c r="Q13" s="63">
        <v>0</v>
      </c>
      <c r="R13" s="63">
        <v>0</v>
      </c>
      <c r="S13" s="63">
        <v>40409</v>
      </c>
      <c r="T13" s="63">
        <v>0</v>
      </c>
      <c r="U13" s="68">
        <v>0</v>
      </c>
      <c r="V13" s="69">
        <f t="shared" si="2"/>
        <v>40409</v>
      </c>
    </row>
    <row r="14" spans="1:22" ht="15" customHeight="1">
      <c r="A14" s="25">
        <v>6</v>
      </c>
      <c r="B14" s="40" t="s">
        <v>52</v>
      </c>
      <c r="C14" s="62"/>
      <c r="D14" s="63">
        <v>29900</v>
      </c>
      <c r="E14" s="63">
        <v>0</v>
      </c>
      <c r="F14" s="63">
        <v>0</v>
      </c>
      <c r="G14" s="63">
        <v>0</v>
      </c>
      <c r="H14" s="63">
        <v>6867</v>
      </c>
      <c r="I14" s="63">
        <v>10873</v>
      </c>
      <c r="J14" s="64">
        <f t="shared" si="0"/>
        <v>4006</v>
      </c>
      <c r="K14" s="63">
        <v>28369</v>
      </c>
      <c r="L14" s="65">
        <v>21159</v>
      </c>
      <c r="M14" s="66">
        <f t="shared" si="1"/>
        <v>18684</v>
      </c>
      <c r="N14" s="63">
        <v>18202</v>
      </c>
      <c r="O14" s="67">
        <v>0</v>
      </c>
      <c r="P14" s="63">
        <v>0</v>
      </c>
      <c r="Q14" s="63">
        <v>0</v>
      </c>
      <c r="R14" s="63">
        <v>0</v>
      </c>
      <c r="S14" s="63">
        <v>0</v>
      </c>
      <c r="T14" s="63">
        <v>482</v>
      </c>
      <c r="U14" s="68">
        <v>0</v>
      </c>
      <c r="V14" s="69">
        <f t="shared" si="2"/>
        <v>18684</v>
      </c>
    </row>
    <row r="15" spans="1:22" ht="15" customHeight="1">
      <c r="A15" s="25">
        <v>7</v>
      </c>
      <c r="B15" s="40" t="s">
        <v>53</v>
      </c>
      <c r="C15" s="62"/>
      <c r="D15" s="63">
        <v>12308</v>
      </c>
      <c r="E15" s="63">
        <v>0</v>
      </c>
      <c r="F15" s="63">
        <v>0</v>
      </c>
      <c r="G15" s="63">
        <v>9450.81</v>
      </c>
      <c r="H15" s="63">
        <v>14400.51</v>
      </c>
      <c r="I15" s="63">
        <v>21203.78</v>
      </c>
      <c r="J15" s="64">
        <f t="shared" si="0"/>
        <v>6803.269999999999</v>
      </c>
      <c r="K15" s="63">
        <v>10873.54</v>
      </c>
      <c r="L15" s="65">
        <v>0</v>
      </c>
      <c r="M15" s="66">
        <f t="shared" si="1"/>
        <v>4082</v>
      </c>
      <c r="N15" s="63">
        <v>0</v>
      </c>
      <c r="O15" s="67">
        <v>0</v>
      </c>
      <c r="P15" s="63">
        <v>0</v>
      </c>
      <c r="Q15" s="63">
        <v>0</v>
      </c>
      <c r="R15" s="63">
        <v>0</v>
      </c>
      <c r="S15" s="63">
        <v>0</v>
      </c>
      <c r="T15" s="63">
        <v>4082</v>
      </c>
      <c r="U15" s="68">
        <v>0</v>
      </c>
      <c r="V15" s="69">
        <f t="shared" si="2"/>
        <v>4082</v>
      </c>
    </row>
    <row r="16" spans="1:22" ht="15" customHeight="1">
      <c r="A16" s="25">
        <v>8</v>
      </c>
      <c r="B16" s="40" t="s">
        <v>54</v>
      </c>
      <c r="C16" s="62"/>
      <c r="D16" s="63">
        <v>5395</v>
      </c>
      <c r="E16" s="63">
        <v>4932.13</v>
      </c>
      <c r="F16" s="63">
        <v>0</v>
      </c>
      <c r="G16" s="63">
        <v>0</v>
      </c>
      <c r="H16" s="63">
        <v>22912.1</v>
      </c>
      <c r="I16" s="63">
        <v>20680.63</v>
      </c>
      <c r="J16" s="64">
        <f t="shared" si="0"/>
        <v>-2231.4699999999975</v>
      </c>
      <c r="K16" s="63">
        <v>5683.6</v>
      </c>
      <c r="L16" s="65">
        <v>11251</v>
      </c>
      <c r="M16" s="66">
        <f t="shared" si="1"/>
        <v>18126</v>
      </c>
      <c r="N16" s="63">
        <v>0</v>
      </c>
      <c r="O16" s="67">
        <v>0</v>
      </c>
      <c r="P16" s="63">
        <v>1455</v>
      </c>
      <c r="Q16" s="63">
        <v>0</v>
      </c>
      <c r="R16" s="63">
        <v>5957</v>
      </c>
      <c r="S16" s="63">
        <v>5209</v>
      </c>
      <c r="T16" s="63">
        <v>5505</v>
      </c>
      <c r="U16" s="68">
        <v>0</v>
      </c>
      <c r="V16" s="69">
        <f t="shared" si="2"/>
        <v>18126</v>
      </c>
    </row>
    <row r="17" spans="1:22" ht="15" customHeight="1">
      <c r="A17" s="25">
        <v>9</v>
      </c>
      <c r="B17" s="40" t="s">
        <v>55</v>
      </c>
      <c r="C17" s="62"/>
      <c r="D17" s="63">
        <v>0</v>
      </c>
      <c r="E17" s="63">
        <v>0</v>
      </c>
      <c r="F17" s="63">
        <v>120</v>
      </c>
      <c r="G17" s="63">
        <v>0</v>
      </c>
      <c r="H17" s="63">
        <v>6253</v>
      </c>
      <c r="I17" s="63">
        <v>8052</v>
      </c>
      <c r="J17" s="64">
        <f t="shared" si="0"/>
        <v>1799</v>
      </c>
      <c r="K17" s="63">
        <v>0</v>
      </c>
      <c r="L17" s="65">
        <v>1679</v>
      </c>
      <c r="M17" s="66">
        <f t="shared" si="1"/>
        <v>0</v>
      </c>
      <c r="N17" s="63">
        <v>0</v>
      </c>
      <c r="O17" s="67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8">
        <v>0</v>
      </c>
      <c r="V17" s="69">
        <f t="shared" si="2"/>
        <v>0</v>
      </c>
    </row>
    <row r="18" spans="1:22" ht="15" customHeight="1">
      <c r="A18" s="25">
        <v>10</v>
      </c>
      <c r="B18" s="40" t="s">
        <v>56</v>
      </c>
      <c r="C18" s="62"/>
      <c r="D18" s="63"/>
      <c r="E18" s="63"/>
      <c r="F18" s="63"/>
      <c r="G18" s="63"/>
      <c r="H18" s="63"/>
      <c r="I18" s="63"/>
      <c r="J18" s="64">
        <f t="shared" si="0"/>
        <v>0</v>
      </c>
      <c r="K18" s="63"/>
      <c r="L18" s="65"/>
      <c r="M18" s="66">
        <f t="shared" si="1"/>
        <v>0</v>
      </c>
      <c r="N18" s="63"/>
      <c r="O18" s="67"/>
      <c r="P18" s="63"/>
      <c r="Q18" s="63"/>
      <c r="R18" s="63"/>
      <c r="S18" s="63"/>
      <c r="T18" s="63"/>
      <c r="U18" s="68"/>
      <c r="V18" s="69">
        <f t="shared" si="2"/>
        <v>0</v>
      </c>
    </row>
    <row r="19" spans="1:22" ht="15" customHeight="1">
      <c r="A19" s="25">
        <v>11</v>
      </c>
      <c r="B19" s="40" t="s">
        <v>57</v>
      </c>
      <c r="C19" s="62"/>
      <c r="D19" s="63">
        <v>0</v>
      </c>
      <c r="E19" s="63">
        <v>0</v>
      </c>
      <c r="F19" s="63">
        <v>14725.42</v>
      </c>
      <c r="G19" s="63">
        <v>104.81</v>
      </c>
      <c r="H19" s="63">
        <v>14704.59</v>
      </c>
      <c r="I19" s="63">
        <v>17602.67</v>
      </c>
      <c r="J19" s="64">
        <f t="shared" si="0"/>
        <v>2898.079999999998</v>
      </c>
      <c r="K19" s="63">
        <v>7162.56</v>
      </c>
      <c r="L19" s="65">
        <v>6658.25</v>
      </c>
      <c r="M19" s="66">
        <f t="shared" si="1"/>
        <v>11427.84</v>
      </c>
      <c r="N19" s="63">
        <v>0</v>
      </c>
      <c r="O19" s="67">
        <v>0</v>
      </c>
      <c r="P19" s="63">
        <v>0</v>
      </c>
      <c r="Q19" s="63">
        <v>0</v>
      </c>
      <c r="R19" s="63">
        <v>2074.98</v>
      </c>
      <c r="S19" s="63">
        <v>4429.69</v>
      </c>
      <c r="T19" s="63">
        <v>4923.16</v>
      </c>
      <c r="U19" s="68">
        <v>0</v>
      </c>
      <c r="V19" s="69">
        <f t="shared" si="2"/>
        <v>11427.83</v>
      </c>
    </row>
    <row r="20" spans="1:22" ht="15" customHeight="1">
      <c r="A20" s="26"/>
      <c r="B20" s="70" t="s">
        <v>58</v>
      </c>
      <c r="C20" s="71"/>
      <c r="D20" s="72">
        <f aca="true" t="shared" si="3" ref="D20:L20">SUM(D9:D19)</f>
        <v>471295</v>
      </c>
      <c r="E20" s="72">
        <f t="shared" si="3"/>
        <v>4956.13</v>
      </c>
      <c r="F20" s="72">
        <f t="shared" si="3"/>
        <v>15883.42</v>
      </c>
      <c r="G20" s="72">
        <f t="shared" si="3"/>
        <v>78201.62</v>
      </c>
      <c r="H20" s="72">
        <f t="shared" si="3"/>
        <v>274040.2</v>
      </c>
      <c r="I20" s="72">
        <f t="shared" si="3"/>
        <v>298167.07999999996</v>
      </c>
      <c r="J20" s="72">
        <f t="shared" si="3"/>
        <v>24126.879999999997</v>
      </c>
      <c r="K20" s="72">
        <f t="shared" si="3"/>
        <v>517387.69999999995</v>
      </c>
      <c r="L20" s="72">
        <f t="shared" si="3"/>
        <v>143401.28</v>
      </c>
      <c r="M20" s="73">
        <f t="shared" si="1"/>
        <v>172222.86999999997</v>
      </c>
      <c r="N20" s="72">
        <f aca="true" t="shared" si="4" ref="N20:V20">SUM(N9:N19)</f>
        <v>31106</v>
      </c>
      <c r="O20" s="72">
        <f t="shared" si="4"/>
        <v>3337</v>
      </c>
      <c r="P20" s="72">
        <f t="shared" si="4"/>
        <v>1455</v>
      </c>
      <c r="Q20" s="72">
        <f t="shared" si="4"/>
        <v>0</v>
      </c>
      <c r="R20" s="72">
        <f t="shared" si="4"/>
        <v>13737.98</v>
      </c>
      <c r="S20" s="72">
        <f t="shared" si="4"/>
        <v>50047.69</v>
      </c>
      <c r="T20" s="72">
        <f t="shared" si="4"/>
        <v>70699.19</v>
      </c>
      <c r="U20" s="72">
        <f t="shared" si="4"/>
        <v>1840</v>
      </c>
      <c r="V20" s="74">
        <f t="shared" si="4"/>
        <v>172222.86</v>
      </c>
    </row>
    <row r="21" spans="1:22" ht="15" customHeight="1">
      <c r="A21" s="25">
        <v>12</v>
      </c>
      <c r="B21" s="40" t="s">
        <v>59</v>
      </c>
      <c r="C21" s="62"/>
      <c r="D21" s="63">
        <v>0</v>
      </c>
      <c r="E21" s="63">
        <v>16818</v>
      </c>
      <c r="F21" s="63">
        <v>208</v>
      </c>
      <c r="G21" s="63">
        <v>6260</v>
      </c>
      <c r="H21" s="63">
        <v>5768</v>
      </c>
      <c r="I21" s="63">
        <v>10438</v>
      </c>
      <c r="J21" s="64">
        <f>+I21-H21</f>
        <v>4670</v>
      </c>
      <c r="K21" s="63">
        <v>30253</v>
      </c>
      <c r="L21" s="65">
        <v>40466</v>
      </c>
      <c r="M21" s="66">
        <f t="shared" si="1"/>
        <v>28829</v>
      </c>
      <c r="N21" s="63">
        <v>15161</v>
      </c>
      <c r="O21" s="67">
        <v>0</v>
      </c>
      <c r="P21" s="63">
        <v>7168</v>
      </c>
      <c r="Q21" s="63">
        <v>0</v>
      </c>
      <c r="R21" s="63">
        <v>5761</v>
      </c>
      <c r="S21" s="63">
        <v>0</v>
      </c>
      <c r="T21" s="63">
        <v>739</v>
      </c>
      <c r="U21" s="68">
        <v>0</v>
      </c>
      <c r="V21" s="69">
        <f>SUM(N21:U21)</f>
        <v>28829</v>
      </c>
    </row>
    <row r="22" spans="1:22" ht="15" customHeight="1">
      <c r="A22" s="25">
        <v>13</v>
      </c>
      <c r="B22" s="40" t="s">
        <v>60</v>
      </c>
      <c r="C22" s="62"/>
      <c r="D22" s="63">
        <v>7104</v>
      </c>
      <c r="E22" s="63">
        <v>780</v>
      </c>
      <c r="F22" s="63">
        <v>2004</v>
      </c>
      <c r="G22" s="63">
        <v>6526</v>
      </c>
      <c r="H22" s="63">
        <v>88074</v>
      </c>
      <c r="I22" s="63">
        <v>98250</v>
      </c>
      <c r="J22" s="64">
        <f>+I22-H22</f>
        <v>10176</v>
      </c>
      <c r="K22" s="63">
        <v>28955</v>
      </c>
      <c r="L22" s="65">
        <v>161302</v>
      </c>
      <c r="M22" s="66">
        <f t="shared" si="1"/>
        <v>138585</v>
      </c>
      <c r="N22" s="63">
        <v>94660</v>
      </c>
      <c r="O22" s="67">
        <v>0</v>
      </c>
      <c r="P22" s="63">
        <v>29840</v>
      </c>
      <c r="Q22" s="63">
        <v>0</v>
      </c>
      <c r="R22" s="63">
        <v>2118</v>
      </c>
      <c r="S22" s="63">
        <v>11959</v>
      </c>
      <c r="T22" s="63">
        <v>0</v>
      </c>
      <c r="U22" s="68">
        <v>8</v>
      </c>
      <c r="V22" s="69">
        <f>SUM(N22:U22)</f>
        <v>138585</v>
      </c>
    </row>
    <row r="23" spans="1:22" ht="15" customHeight="1">
      <c r="A23" s="25">
        <v>14</v>
      </c>
      <c r="B23" s="40" t="s">
        <v>61</v>
      </c>
      <c r="C23" s="62"/>
      <c r="D23" s="63">
        <v>0</v>
      </c>
      <c r="E23" s="63">
        <v>0</v>
      </c>
      <c r="F23" s="63">
        <v>5332</v>
      </c>
      <c r="G23" s="63">
        <v>10481</v>
      </c>
      <c r="H23" s="63">
        <v>40479</v>
      </c>
      <c r="I23" s="63">
        <v>34548</v>
      </c>
      <c r="J23" s="64">
        <f>+I23-H23</f>
        <v>-5931</v>
      </c>
      <c r="K23" s="63">
        <v>41174</v>
      </c>
      <c r="L23" s="65">
        <v>21109</v>
      </c>
      <c r="M23" s="66">
        <f t="shared" si="1"/>
        <v>1679</v>
      </c>
      <c r="N23" s="63">
        <v>0</v>
      </c>
      <c r="O23" s="67">
        <v>0</v>
      </c>
      <c r="P23" s="63">
        <v>0</v>
      </c>
      <c r="Q23" s="63">
        <v>0</v>
      </c>
      <c r="R23" s="63">
        <v>250</v>
      </c>
      <c r="S23" s="63">
        <v>1429</v>
      </c>
      <c r="T23" s="63">
        <v>0</v>
      </c>
      <c r="U23" s="68">
        <v>0</v>
      </c>
      <c r="V23" s="69">
        <f>SUM(N23:U23)</f>
        <v>1679</v>
      </c>
    </row>
    <row r="24" spans="1:22" ht="15" customHeight="1">
      <c r="A24" s="26"/>
      <c r="B24" s="70" t="s">
        <v>62</v>
      </c>
      <c r="C24" s="71"/>
      <c r="D24" s="72">
        <f aca="true" t="shared" si="5" ref="D24:L24">SUM(D21:D23)</f>
        <v>7104</v>
      </c>
      <c r="E24" s="72">
        <f t="shared" si="5"/>
        <v>17598</v>
      </c>
      <c r="F24" s="72">
        <f t="shared" si="5"/>
        <v>7544</v>
      </c>
      <c r="G24" s="72">
        <f t="shared" si="5"/>
        <v>23267</v>
      </c>
      <c r="H24" s="72">
        <f t="shared" si="5"/>
        <v>134321</v>
      </c>
      <c r="I24" s="72">
        <f t="shared" si="5"/>
        <v>143236</v>
      </c>
      <c r="J24" s="72">
        <f t="shared" si="5"/>
        <v>8915</v>
      </c>
      <c r="K24" s="72">
        <f t="shared" si="5"/>
        <v>100382</v>
      </c>
      <c r="L24" s="75">
        <f t="shared" si="5"/>
        <v>222877</v>
      </c>
      <c r="M24" s="73">
        <f t="shared" si="1"/>
        <v>169093</v>
      </c>
      <c r="N24" s="72">
        <f aca="true" t="shared" si="6" ref="N24:V24">SUM(N21:N23)</f>
        <v>109821</v>
      </c>
      <c r="O24" s="72">
        <f t="shared" si="6"/>
        <v>0</v>
      </c>
      <c r="P24" s="72">
        <f t="shared" si="6"/>
        <v>37008</v>
      </c>
      <c r="Q24" s="72">
        <f t="shared" si="6"/>
        <v>0</v>
      </c>
      <c r="R24" s="72">
        <f t="shared" si="6"/>
        <v>8129</v>
      </c>
      <c r="S24" s="72">
        <f t="shared" si="6"/>
        <v>13388</v>
      </c>
      <c r="T24" s="72">
        <f t="shared" si="6"/>
        <v>739</v>
      </c>
      <c r="U24" s="72">
        <f t="shared" si="6"/>
        <v>8</v>
      </c>
      <c r="V24" s="74">
        <f t="shared" si="6"/>
        <v>169093</v>
      </c>
    </row>
    <row r="25" spans="1:22" ht="15" customHeight="1">
      <c r="A25" s="25">
        <v>15</v>
      </c>
      <c r="B25" s="40" t="s">
        <v>63</v>
      </c>
      <c r="C25" s="62"/>
      <c r="D25" s="63">
        <v>76225</v>
      </c>
      <c r="E25" s="63">
        <v>960.15</v>
      </c>
      <c r="F25" s="63">
        <v>1635.13</v>
      </c>
      <c r="G25" s="63">
        <v>0</v>
      </c>
      <c r="H25" s="63">
        <v>0</v>
      </c>
      <c r="I25" s="63">
        <v>0</v>
      </c>
      <c r="J25" s="64">
        <f>+I25-H25</f>
        <v>0</v>
      </c>
      <c r="K25" s="63">
        <v>960.15</v>
      </c>
      <c r="L25" s="65">
        <v>0</v>
      </c>
      <c r="M25" s="66">
        <f t="shared" si="1"/>
        <v>77860.13</v>
      </c>
      <c r="N25" s="63">
        <v>0</v>
      </c>
      <c r="O25" s="67">
        <v>0</v>
      </c>
      <c r="P25" s="63">
        <v>0</v>
      </c>
      <c r="Q25" s="63">
        <v>0</v>
      </c>
      <c r="R25" s="63">
        <v>0</v>
      </c>
      <c r="S25" s="63">
        <v>0</v>
      </c>
      <c r="T25" s="63">
        <v>77860.13</v>
      </c>
      <c r="U25" s="68">
        <v>0</v>
      </c>
      <c r="V25" s="69">
        <f>SUM(N25:U25)</f>
        <v>77860.13</v>
      </c>
    </row>
    <row r="26" spans="1:22" ht="15" customHeight="1">
      <c r="A26" s="25">
        <v>16</v>
      </c>
      <c r="B26" s="40" t="s">
        <v>64</v>
      </c>
      <c r="C26" s="62"/>
      <c r="D26" s="63">
        <v>0</v>
      </c>
      <c r="E26" s="63">
        <v>3084</v>
      </c>
      <c r="F26" s="63">
        <v>0</v>
      </c>
      <c r="G26" s="63">
        <v>2596</v>
      </c>
      <c r="H26" s="63">
        <v>2237</v>
      </c>
      <c r="I26" s="63">
        <v>3846</v>
      </c>
      <c r="J26" s="64">
        <f>+I26-H26</f>
        <v>1609</v>
      </c>
      <c r="K26" s="63">
        <v>4071</v>
      </c>
      <c r="L26" s="65">
        <v>4071</v>
      </c>
      <c r="M26" s="66">
        <f t="shared" si="1"/>
        <v>4071</v>
      </c>
      <c r="N26" s="63">
        <v>4071</v>
      </c>
      <c r="O26" s="67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8">
        <v>0</v>
      </c>
      <c r="V26" s="69">
        <f>SUM(N26:U26)</f>
        <v>4071</v>
      </c>
    </row>
    <row r="27" spans="1:22" ht="15" customHeight="1">
      <c r="A27" s="26"/>
      <c r="B27" s="70" t="s">
        <v>65</v>
      </c>
      <c r="C27" s="71"/>
      <c r="D27" s="76">
        <f aca="true" t="shared" si="7" ref="D27:J27">SUM(D25:D26)</f>
        <v>76225</v>
      </c>
      <c r="E27" s="76">
        <f t="shared" si="7"/>
        <v>4044.15</v>
      </c>
      <c r="F27" s="76">
        <f t="shared" si="7"/>
        <v>1635.13</v>
      </c>
      <c r="G27" s="76">
        <f t="shared" si="7"/>
        <v>2596</v>
      </c>
      <c r="H27" s="76">
        <f t="shared" si="7"/>
        <v>2237</v>
      </c>
      <c r="I27" s="76">
        <f t="shared" si="7"/>
        <v>3846</v>
      </c>
      <c r="J27" s="76">
        <f t="shared" si="7"/>
        <v>1609</v>
      </c>
      <c r="K27" s="76">
        <f>L27+M27-(D27+E27+F27+G27)</f>
        <v>2462</v>
      </c>
      <c r="L27" s="76">
        <f>SUM(K25:K26)</f>
        <v>5031.15</v>
      </c>
      <c r="M27" s="76">
        <f aca="true" t="shared" si="8" ref="M27:V27">SUM(M25:M26)</f>
        <v>81931.13</v>
      </c>
      <c r="N27" s="76">
        <f t="shared" si="8"/>
        <v>4071</v>
      </c>
      <c r="O27" s="76">
        <f t="shared" si="8"/>
        <v>0</v>
      </c>
      <c r="P27" s="76">
        <f t="shared" si="8"/>
        <v>0</v>
      </c>
      <c r="Q27" s="76">
        <f t="shared" si="8"/>
        <v>0</v>
      </c>
      <c r="R27" s="76">
        <f t="shared" si="8"/>
        <v>0</v>
      </c>
      <c r="S27" s="76">
        <f t="shared" si="8"/>
        <v>0</v>
      </c>
      <c r="T27" s="76">
        <f t="shared" si="8"/>
        <v>77860.13</v>
      </c>
      <c r="U27" s="76">
        <f t="shared" si="8"/>
        <v>0</v>
      </c>
      <c r="V27" s="77">
        <f t="shared" si="8"/>
        <v>81931.13</v>
      </c>
    </row>
    <row r="28" spans="1:22" ht="15" customHeight="1">
      <c r="A28" s="27"/>
      <c r="B28" s="78" t="s">
        <v>66</v>
      </c>
      <c r="C28" s="79"/>
      <c r="D28" s="80">
        <f aca="true" t="shared" si="9" ref="D28:V28">+D20+D24+D27</f>
        <v>554624</v>
      </c>
      <c r="E28" s="80">
        <f t="shared" si="9"/>
        <v>26598.280000000002</v>
      </c>
      <c r="F28" s="80">
        <f t="shared" si="9"/>
        <v>25062.55</v>
      </c>
      <c r="G28" s="80">
        <f t="shared" si="9"/>
        <v>104064.62</v>
      </c>
      <c r="H28" s="80">
        <f t="shared" si="9"/>
        <v>410598.2</v>
      </c>
      <c r="I28" s="80">
        <f t="shared" si="9"/>
        <v>445249.07999999996</v>
      </c>
      <c r="J28" s="80">
        <f t="shared" si="9"/>
        <v>34650.88</v>
      </c>
      <c r="K28" s="80">
        <f t="shared" si="9"/>
        <v>620231.7</v>
      </c>
      <c r="L28" s="80">
        <f t="shared" si="9"/>
        <v>371309.43000000005</v>
      </c>
      <c r="M28" s="80">
        <f t="shared" si="9"/>
        <v>423247</v>
      </c>
      <c r="N28" s="80">
        <f t="shared" si="9"/>
        <v>144998</v>
      </c>
      <c r="O28" s="80">
        <f t="shared" si="9"/>
        <v>3337</v>
      </c>
      <c r="P28" s="80">
        <f t="shared" si="9"/>
        <v>38463</v>
      </c>
      <c r="Q28" s="80">
        <f t="shared" si="9"/>
        <v>0</v>
      </c>
      <c r="R28" s="80">
        <f t="shared" si="9"/>
        <v>21866.98</v>
      </c>
      <c r="S28" s="80">
        <f t="shared" si="9"/>
        <v>63435.69</v>
      </c>
      <c r="T28" s="80">
        <f t="shared" si="9"/>
        <v>149298.32</v>
      </c>
      <c r="U28" s="80">
        <f t="shared" si="9"/>
        <v>1848</v>
      </c>
      <c r="V28" s="81">
        <f t="shared" si="9"/>
        <v>423246.99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17.140625" style="0" customWidth="1"/>
    <col min="3" max="6" width="9.7109375" style="0" customWidth="1"/>
    <col min="7" max="7" width="11.57421875" style="0" customWidth="1"/>
    <col min="8" max="9" width="9.7109375" style="0" customWidth="1"/>
    <col min="10" max="10" width="11.8515625" style="0" customWidth="1"/>
    <col min="11" max="11" width="11.140625" style="0" customWidth="1"/>
    <col min="12" max="16" width="9.7109375" style="0" customWidth="1"/>
    <col min="17" max="17" width="10.8515625" style="0" customWidth="1"/>
    <col min="18" max="20" width="9.7109375" style="0" customWidth="1"/>
    <col min="21" max="21" width="18.421875" style="0" customWidth="1"/>
  </cols>
  <sheetData>
    <row r="1" spans="1:21" ht="21" customHeight="1">
      <c r="A1" s="2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44" t="s">
        <v>80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23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39" t="s">
        <v>81</v>
      </c>
      <c r="N2" s="39"/>
      <c r="O2" s="39"/>
      <c r="P2" s="39"/>
      <c r="Q2" s="39"/>
      <c r="R2" s="39"/>
      <c r="S2" s="39"/>
      <c r="T2" s="39"/>
      <c r="U2" s="39"/>
    </row>
    <row r="3" spans="1:21" ht="16.5" customHeight="1">
      <c r="A3" s="9"/>
      <c r="B3" s="9"/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9"/>
      <c r="M3" s="50" t="s">
        <v>3</v>
      </c>
      <c r="N3" s="51"/>
      <c r="O3" s="51"/>
      <c r="P3" s="51"/>
      <c r="Q3" s="51"/>
      <c r="R3" s="51"/>
      <c r="S3" s="51"/>
      <c r="T3" s="51"/>
      <c r="U3" s="52"/>
    </row>
    <row r="4" spans="1:21" ht="12.75" customHeight="1">
      <c r="A4" s="35" t="s">
        <v>4</v>
      </c>
      <c r="B4" s="37"/>
      <c r="C4" s="53" t="s">
        <v>5</v>
      </c>
      <c r="D4" s="54" t="s">
        <v>6</v>
      </c>
      <c r="E4" s="53" t="s">
        <v>7</v>
      </c>
      <c r="F4" s="54" t="s">
        <v>8</v>
      </c>
      <c r="G4" s="53" t="s">
        <v>9</v>
      </c>
      <c r="H4" s="54" t="s">
        <v>10</v>
      </c>
      <c r="I4" s="53" t="s">
        <v>11</v>
      </c>
      <c r="J4" s="54" t="s">
        <v>12</v>
      </c>
      <c r="K4" s="53" t="s">
        <v>13</v>
      </c>
      <c r="L4" s="54" t="s">
        <v>14</v>
      </c>
      <c r="M4" s="53" t="s">
        <v>15</v>
      </c>
      <c r="N4" s="54" t="s">
        <v>16</v>
      </c>
      <c r="O4" s="53" t="s">
        <v>17</v>
      </c>
      <c r="P4" s="54" t="s">
        <v>18</v>
      </c>
      <c r="Q4" s="53" t="s">
        <v>19</v>
      </c>
      <c r="R4" s="54" t="s">
        <v>20</v>
      </c>
      <c r="S4" s="53" t="s">
        <v>21</v>
      </c>
      <c r="T4" s="54" t="s">
        <v>22</v>
      </c>
      <c r="U4" s="53" t="s">
        <v>23</v>
      </c>
    </row>
    <row r="5" spans="1:21" ht="15.75" customHeight="1">
      <c r="A5" s="31" t="s">
        <v>24</v>
      </c>
      <c r="B5" s="32"/>
      <c r="C5" s="56"/>
      <c r="D5" s="57"/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</row>
    <row r="6" spans="1:21" ht="124.5" customHeight="1">
      <c r="A6" s="42"/>
      <c r="B6" s="43"/>
      <c r="C6" s="58"/>
      <c r="D6" s="59"/>
      <c r="E6" s="58"/>
      <c r="F6" s="59"/>
      <c r="G6" s="58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34" t="s">
        <v>67</v>
      </c>
      <c r="B8" s="34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4188</v>
      </c>
      <c r="E9" s="1">
        <v>0</v>
      </c>
      <c r="F9" s="1">
        <v>0</v>
      </c>
      <c r="G9" s="2">
        <v>10287</v>
      </c>
      <c r="H9" s="1">
        <v>14603</v>
      </c>
      <c r="I9" s="4">
        <f aca="true" t="shared" si="0" ref="I9:I17">+H9-G9</f>
        <v>4316</v>
      </c>
      <c r="J9" s="8"/>
      <c r="K9" s="2">
        <v>82449</v>
      </c>
      <c r="L9" s="4">
        <f aca="true" t="shared" si="1" ref="L9:L17">+C9+D9+E9+F9-I9-J9+K9</f>
        <v>82321</v>
      </c>
      <c r="M9" s="2">
        <v>0</v>
      </c>
      <c r="N9" s="8"/>
      <c r="O9" s="2">
        <v>13825</v>
      </c>
      <c r="P9" s="2">
        <v>0</v>
      </c>
      <c r="Q9" s="2">
        <v>28211</v>
      </c>
      <c r="R9" s="2">
        <v>10501</v>
      </c>
      <c r="S9" s="2">
        <v>0</v>
      </c>
      <c r="T9" s="2">
        <v>29784</v>
      </c>
      <c r="U9" s="4">
        <f aca="true" t="shared" si="2" ref="U9:U17">SUM(M9:T9)</f>
        <v>82321</v>
      </c>
    </row>
    <row r="10" spans="1:21" ht="15" customHeight="1">
      <c r="A10" s="3">
        <v>18</v>
      </c>
      <c r="B10" s="3" t="s">
        <v>69</v>
      </c>
      <c r="C10" s="7"/>
      <c r="D10" s="1">
        <v>12263</v>
      </c>
      <c r="E10" s="1">
        <v>0</v>
      </c>
      <c r="F10" s="1">
        <v>7858</v>
      </c>
      <c r="G10" s="2">
        <v>15069.94</v>
      </c>
      <c r="H10" s="1">
        <v>17225.91</v>
      </c>
      <c r="I10" s="4">
        <f t="shared" si="0"/>
        <v>2155.9699999999993</v>
      </c>
      <c r="J10" s="8"/>
      <c r="K10" s="2">
        <v>45501</v>
      </c>
      <c r="L10" s="4">
        <f t="shared" si="1"/>
        <v>63466.03</v>
      </c>
      <c r="M10" s="2">
        <v>0</v>
      </c>
      <c r="N10" s="8"/>
      <c r="O10" s="2">
        <v>12855</v>
      </c>
      <c r="P10" s="2">
        <v>0</v>
      </c>
      <c r="Q10" s="2">
        <v>10755</v>
      </c>
      <c r="R10" s="2">
        <v>6316</v>
      </c>
      <c r="S10" s="2">
        <v>636.03</v>
      </c>
      <c r="T10" s="2">
        <v>32904</v>
      </c>
      <c r="U10" s="4">
        <f t="shared" si="2"/>
        <v>63466.03</v>
      </c>
    </row>
    <row r="11" spans="1:21" ht="15" customHeight="1">
      <c r="A11" s="3">
        <v>19</v>
      </c>
      <c r="B11" s="3" t="s">
        <v>70</v>
      </c>
      <c r="C11" s="7"/>
      <c r="D11" s="1">
        <v>5979.87</v>
      </c>
      <c r="E11" s="1">
        <v>0</v>
      </c>
      <c r="F11" s="1">
        <v>0</v>
      </c>
      <c r="G11" s="2">
        <v>5437.32</v>
      </c>
      <c r="H11" s="1">
        <v>8540.04</v>
      </c>
      <c r="I11" s="4">
        <f t="shared" si="0"/>
        <v>3102.720000000001</v>
      </c>
      <c r="J11" s="8"/>
      <c r="K11" s="2">
        <v>12866</v>
      </c>
      <c r="L11" s="4">
        <f t="shared" si="1"/>
        <v>15743.149999999998</v>
      </c>
      <c r="M11" s="2">
        <v>0</v>
      </c>
      <c r="N11" s="8"/>
      <c r="O11" s="2">
        <v>3436</v>
      </c>
      <c r="P11" s="2">
        <v>0</v>
      </c>
      <c r="Q11" s="2">
        <v>677</v>
      </c>
      <c r="R11" s="2">
        <v>0</v>
      </c>
      <c r="S11" s="2">
        <v>0</v>
      </c>
      <c r="T11" s="2">
        <v>11630.15</v>
      </c>
      <c r="U11" s="4">
        <f t="shared" si="2"/>
        <v>15743.15</v>
      </c>
    </row>
    <row r="12" spans="1:21" ht="15" customHeight="1">
      <c r="A12" s="3">
        <v>20</v>
      </c>
      <c r="B12" s="3" t="s">
        <v>71</v>
      </c>
      <c r="C12" s="7"/>
      <c r="D12" s="1">
        <v>7658</v>
      </c>
      <c r="E12" s="1">
        <v>0</v>
      </c>
      <c r="F12" s="1">
        <v>15440</v>
      </c>
      <c r="G12" s="2">
        <v>13898</v>
      </c>
      <c r="H12" s="1">
        <v>18395</v>
      </c>
      <c r="I12" s="4">
        <f t="shared" si="0"/>
        <v>4497</v>
      </c>
      <c r="J12" s="8"/>
      <c r="K12" s="2">
        <v>35735</v>
      </c>
      <c r="L12" s="4">
        <f t="shared" si="1"/>
        <v>54336</v>
      </c>
      <c r="M12" s="2">
        <v>14943</v>
      </c>
      <c r="N12" s="8"/>
      <c r="O12" s="2">
        <v>5220</v>
      </c>
      <c r="P12" s="2">
        <v>0</v>
      </c>
      <c r="Q12" s="2">
        <v>34053</v>
      </c>
      <c r="R12" s="2">
        <v>0</v>
      </c>
      <c r="S12" s="2">
        <v>0</v>
      </c>
      <c r="T12" s="2">
        <v>120</v>
      </c>
      <c r="U12" s="4">
        <f t="shared" si="2"/>
        <v>54336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2939</v>
      </c>
      <c r="H13" s="1">
        <v>2736</v>
      </c>
      <c r="I13" s="4">
        <f t="shared" si="0"/>
        <v>-203</v>
      </c>
      <c r="J13" s="8"/>
      <c r="K13" s="2">
        <v>3235</v>
      </c>
      <c r="L13" s="4">
        <f t="shared" si="1"/>
        <v>3438</v>
      </c>
      <c r="M13" s="2">
        <v>0</v>
      </c>
      <c r="N13" s="8"/>
      <c r="O13" s="2">
        <v>0</v>
      </c>
      <c r="P13" s="2">
        <v>0</v>
      </c>
      <c r="Q13" s="2">
        <v>3438</v>
      </c>
      <c r="R13" s="2">
        <v>0</v>
      </c>
      <c r="S13" s="2">
        <v>0</v>
      </c>
      <c r="T13" s="2">
        <v>0</v>
      </c>
      <c r="U13" s="4">
        <f t="shared" si="2"/>
        <v>3438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5585</v>
      </c>
      <c r="H14" s="1">
        <v>7599</v>
      </c>
      <c r="I14" s="4">
        <f t="shared" si="0"/>
        <v>2014</v>
      </c>
      <c r="J14" s="8"/>
      <c r="K14" s="2">
        <v>7269</v>
      </c>
      <c r="L14" s="4">
        <f t="shared" si="1"/>
        <v>5255</v>
      </c>
      <c r="M14" s="2">
        <v>0</v>
      </c>
      <c r="N14" s="8"/>
      <c r="O14" s="2">
        <v>3056</v>
      </c>
      <c r="P14" s="2">
        <v>0</v>
      </c>
      <c r="Q14" s="2">
        <v>2199</v>
      </c>
      <c r="R14" s="2">
        <v>0</v>
      </c>
      <c r="S14" s="2">
        <v>0</v>
      </c>
      <c r="T14" s="2">
        <v>0</v>
      </c>
      <c r="U14" s="4">
        <f t="shared" si="2"/>
        <v>5255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13182</v>
      </c>
      <c r="H16" s="1">
        <v>12888</v>
      </c>
      <c r="I16" s="4">
        <f t="shared" si="0"/>
        <v>-294</v>
      </c>
      <c r="J16" s="8"/>
      <c r="K16" s="2">
        <v>7368</v>
      </c>
      <c r="L16" s="4">
        <f t="shared" si="1"/>
        <v>7662</v>
      </c>
      <c r="M16" s="2">
        <v>0</v>
      </c>
      <c r="N16" s="8"/>
      <c r="O16" s="2">
        <v>6606</v>
      </c>
      <c r="P16" s="2">
        <v>0</v>
      </c>
      <c r="Q16" s="2">
        <v>1056</v>
      </c>
      <c r="R16" s="2">
        <v>0</v>
      </c>
      <c r="S16" s="2">
        <v>0</v>
      </c>
      <c r="T16" s="2">
        <v>0</v>
      </c>
      <c r="U16" s="4">
        <f t="shared" si="2"/>
        <v>7662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706</v>
      </c>
      <c r="G17" s="1">
        <v>25013</v>
      </c>
      <c r="H17" s="1">
        <v>33830</v>
      </c>
      <c r="I17" s="4">
        <f t="shared" si="0"/>
        <v>8817</v>
      </c>
      <c r="J17" s="8"/>
      <c r="K17" s="2">
        <v>47472.56</v>
      </c>
      <c r="L17" s="4">
        <f t="shared" si="1"/>
        <v>39361.56</v>
      </c>
      <c r="M17" s="2">
        <v>0</v>
      </c>
      <c r="N17" s="8"/>
      <c r="O17" s="2">
        <v>0</v>
      </c>
      <c r="P17" s="2">
        <v>0</v>
      </c>
      <c r="Q17" s="2">
        <v>22334</v>
      </c>
      <c r="R17" s="2">
        <v>17027.56</v>
      </c>
      <c r="S17" s="2">
        <v>0</v>
      </c>
      <c r="T17" s="2">
        <v>0</v>
      </c>
      <c r="U17" s="4">
        <f t="shared" si="2"/>
        <v>39361.56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30088.87</v>
      </c>
      <c r="E18" s="5">
        <f t="shared" si="3"/>
        <v>0</v>
      </c>
      <c r="F18" s="5">
        <f t="shared" si="3"/>
        <v>24004</v>
      </c>
      <c r="G18" s="5">
        <f t="shared" si="3"/>
        <v>91411.26000000001</v>
      </c>
      <c r="H18" s="5">
        <f t="shared" si="3"/>
        <v>115816.95</v>
      </c>
      <c r="I18" s="13">
        <f t="shared" si="3"/>
        <v>24405.690000000002</v>
      </c>
      <c r="J18" s="5">
        <f t="shared" si="3"/>
        <v>0</v>
      </c>
      <c r="K18" s="6">
        <f t="shared" si="3"/>
        <v>241895.56</v>
      </c>
      <c r="L18" s="13">
        <f t="shared" si="3"/>
        <v>271582.74</v>
      </c>
      <c r="M18" s="13">
        <f t="shared" si="3"/>
        <v>14943</v>
      </c>
      <c r="N18" s="13">
        <f t="shared" si="3"/>
        <v>0</v>
      </c>
      <c r="O18" s="5">
        <f t="shared" si="3"/>
        <v>44998</v>
      </c>
      <c r="P18" s="5">
        <f t="shared" si="3"/>
        <v>0</v>
      </c>
      <c r="Q18" s="5">
        <f t="shared" si="3"/>
        <v>102723</v>
      </c>
      <c r="R18" s="5">
        <f t="shared" si="3"/>
        <v>33844.56</v>
      </c>
      <c r="S18" s="5">
        <f t="shared" si="3"/>
        <v>636.03</v>
      </c>
      <c r="T18" s="5">
        <f t="shared" si="3"/>
        <v>74438.15</v>
      </c>
      <c r="U18" s="13">
        <f t="shared" si="3"/>
        <v>271582.74</v>
      </c>
    </row>
    <row r="22" spans="7:10" ht="15" customHeight="1">
      <c r="G22" s="41" t="s">
        <v>78</v>
      </c>
      <c r="H22" s="41"/>
      <c r="I22" s="41"/>
      <c r="J22" s="14">
        <f>+('semilavorati mensile'!K28)-('semilavorati mensile'!L28+'monomeri mensile'!K18)</f>
        <v>7026.709999999963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G22:I22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2.421875" style="0" customWidth="1"/>
  </cols>
  <sheetData>
    <row r="1" spans="1:22" ht="21" customHeight="1">
      <c r="A1" s="2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4" t="s">
        <v>80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3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9" t="s">
        <v>81</v>
      </c>
      <c r="O2" s="39"/>
      <c r="P2" s="39"/>
      <c r="Q2" s="39"/>
      <c r="R2" s="39"/>
      <c r="S2" s="39"/>
      <c r="T2" s="39"/>
      <c r="U2" s="39"/>
      <c r="V2" s="39"/>
    </row>
    <row r="3" spans="1:22" ht="16.5" customHeight="1">
      <c r="A3" s="20"/>
      <c r="B3" s="28"/>
      <c r="C3" s="19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9"/>
      <c r="N3" s="50" t="s">
        <v>3</v>
      </c>
      <c r="O3" s="51"/>
      <c r="P3" s="51"/>
      <c r="Q3" s="51"/>
      <c r="R3" s="51"/>
      <c r="S3" s="51"/>
      <c r="T3" s="51"/>
      <c r="U3" s="51"/>
      <c r="V3" s="52"/>
    </row>
    <row r="4" spans="1:22" ht="12.75" customHeight="1">
      <c r="A4" s="35" t="s">
        <v>4</v>
      </c>
      <c r="B4" s="36"/>
      <c r="C4" s="37"/>
      <c r="D4" s="53" t="s">
        <v>5</v>
      </c>
      <c r="E4" s="54" t="s">
        <v>6</v>
      </c>
      <c r="F4" s="53" t="s">
        <v>7</v>
      </c>
      <c r="G4" s="54" t="s">
        <v>8</v>
      </c>
      <c r="H4" s="53" t="s">
        <v>9</v>
      </c>
      <c r="I4" s="54" t="s">
        <v>10</v>
      </c>
      <c r="J4" s="53" t="s">
        <v>11</v>
      </c>
      <c r="K4" s="54" t="s">
        <v>12</v>
      </c>
      <c r="L4" s="53" t="s">
        <v>13</v>
      </c>
      <c r="M4" s="54" t="s">
        <v>14</v>
      </c>
      <c r="N4" s="53" t="s">
        <v>15</v>
      </c>
      <c r="O4" s="54" t="s">
        <v>16</v>
      </c>
      <c r="P4" s="53" t="s">
        <v>17</v>
      </c>
      <c r="Q4" s="54" t="s">
        <v>18</v>
      </c>
      <c r="R4" s="53" t="s">
        <v>19</v>
      </c>
      <c r="S4" s="54" t="s">
        <v>20</v>
      </c>
      <c r="T4" s="53" t="s">
        <v>21</v>
      </c>
      <c r="U4" s="54" t="s">
        <v>22</v>
      </c>
      <c r="V4" s="53" t="s">
        <v>23</v>
      </c>
    </row>
    <row r="5" spans="1:22" ht="15.75" customHeight="1">
      <c r="A5" s="31" t="s">
        <v>79</v>
      </c>
      <c r="B5" s="55"/>
      <c r="C5" s="32"/>
      <c r="D5" s="56"/>
      <c r="E5" s="57"/>
      <c r="F5" s="56"/>
      <c r="G5" s="57"/>
      <c r="H5" s="56"/>
      <c r="I5" s="57"/>
      <c r="J5" s="56"/>
      <c r="K5" s="57"/>
      <c r="L5" s="56"/>
      <c r="M5" s="57"/>
      <c r="N5" s="56"/>
      <c r="O5" s="57"/>
      <c r="P5" s="56"/>
      <c r="Q5" s="57"/>
      <c r="R5" s="56"/>
      <c r="S5" s="57"/>
      <c r="T5" s="56"/>
      <c r="U5" s="57"/>
      <c r="V5" s="56"/>
    </row>
    <row r="6" spans="1:22" ht="124.5" customHeight="1">
      <c r="A6" s="31"/>
      <c r="B6" s="55"/>
      <c r="C6" s="32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</row>
    <row r="7" spans="1:22" ht="15" customHeight="1">
      <c r="A7" s="24" t="s">
        <v>25</v>
      </c>
      <c r="B7" s="33" t="s">
        <v>26</v>
      </c>
      <c r="C7" s="33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0" t="s">
        <v>46</v>
      </c>
      <c r="B8" s="60"/>
      <c r="C8" s="61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0" t="s">
        <v>47</v>
      </c>
      <c r="C9" s="62"/>
      <c r="D9" s="63">
        <v>105512</v>
      </c>
      <c r="E9" s="63">
        <v>0</v>
      </c>
      <c r="F9" s="63">
        <v>9227</v>
      </c>
      <c r="G9" s="63">
        <v>0</v>
      </c>
      <c r="H9" s="63">
        <v>0</v>
      </c>
      <c r="I9" s="63">
        <v>0</v>
      </c>
      <c r="J9" s="64">
        <f aca="true" t="shared" si="0" ref="J9:J19">+I9-H9</f>
        <v>0</v>
      </c>
      <c r="K9" s="63">
        <v>57101</v>
      </c>
      <c r="L9" s="65">
        <v>594565.2</v>
      </c>
      <c r="M9" s="66">
        <f aca="true" t="shared" si="1" ref="M9:M26">D9+E9+F9+G9-(J9+K9)+L9</f>
        <v>652203.2</v>
      </c>
      <c r="N9" s="63">
        <v>43413</v>
      </c>
      <c r="O9" s="67">
        <v>43774</v>
      </c>
      <c r="P9" s="63">
        <v>0</v>
      </c>
      <c r="Q9" s="63">
        <v>0</v>
      </c>
      <c r="R9" s="63">
        <v>0</v>
      </c>
      <c r="S9" s="63">
        <v>0</v>
      </c>
      <c r="T9" s="63">
        <v>549067.2</v>
      </c>
      <c r="U9" s="68">
        <v>15949</v>
      </c>
      <c r="V9" s="69">
        <f aca="true" t="shared" si="2" ref="V9:V19">SUM(N9:U9)</f>
        <v>652203.2</v>
      </c>
    </row>
    <row r="10" spans="1:22" ht="15" customHeight="1">
      <c r="A10" s="25">
        <v>2</v>
      </c>
      <c r="B10" s="40" t="s">
        <v>48</v>
      </c>
      <c r="C10" s="62"/>
      <c r="D10" s="63">
        <v>91833</v>
      </c>
      <c r="E10" s="63">
        <v>0</v>
      </c>
      <c r="F10" s="63">
        <v>0</v>
      </c>
      <c r="G10" s="63">
        <v>0</v>
      </c>
      <c r="H10" s="63">
        <v>6625</v>
      </c>
      <c r="I10" s="63">
        <v>4041</v>
      </c>
      <c r="J10" s="64">
        <f t="shared" si="0"/>
        <v>-2584</v>
      </c>
      <c r="K10" s="63">
        <v>91662</v>
      </c>
      <c r="L10" s="65">
        <v>85358</v>
      </c>
      <c r="M10" s="66">
        <f t="shared" si="1"/>
        <v>88113</v>
      </c>
      <c r="N10" s="63">
        <v>55806</v>
      </c>
      <c r="O10" s="67">
        <v>0</v>
      </c>
      <c r="P10" s="63">
        <v>18753</v>
      </c>
      <c r="Q10" s="63">
        <v>0</v>
      </c>
      <c r="R10" s="63">
        <v>10021</v>
      </c>
      <c r="S10" s="63">
        <v>3040</v>
      </c>
      <c r="T10" s="63">
        <v>493</v>
      </c>
      <c r="U10" s="68">
        <v>0</v>
      </c>
      <c r="V10" s="69">
        <f t="shared" si="2"/>
        <v>88113</v>
      </c>
    </row>
    <row r="11" spans="1:22" ht="15" customHeight="1">
      <c r="A11" s="25">
        <v>3</v>
      </c>
      <c r="B11" s="40" t="s">
        <v>49</v>
      </c>
      <c r="C11" s="62"/>
      <c r="D11" s="63">
        <v>2238888</v>
      </c>
      <c r="E11" s="63">
        <v>162218</v>
      </c>
      <c r="F11" s="63">
        <v>0</v>
      </c>
      <c r="G11" s="63">
        <v>787069</v>
      </c>
      <c r="H11" s="63">
        <v>68354</v>
      </c>
      <c r="I11" s="63">
        <v>89674</v>
      </c>
      <c r="J11" s="64">
        <f t="shared" si="0"/>
        <v>21320</v>
      </c>
      <c r="K11" s="63">
        <v>3166855</v>
      </c>
      <c r="L11" s="65">
        <v>0</v>
      </c>
      <c r="M11" s="66">
        <f t="shared" si="1"/>
        <v>0</v>
      </c>
      <c r="N11" s="63">
        <v>0</v>
      </c>
      <c r="O11" s="67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8">
        <v>0</v>
      </c>
      <c r="V11" s="69">
        <f t="shared" si="2"/>
        <v>0</v>
      </c>
    </row>
    <row r="12" spans="1:22" ht="15" customHeight="1">
      <c r="A12" s="25">
        <v>4</v>
      </c>
      <c r="B12" s="40" t="s">
        <v>50</v>
      </c>
      <c r="C12" s="62"/>
      <c r="D12" s="63">
        <v>785379</v>
      </c>
      <c r="E12" s="63">
        <v>0</v>
      </c>
      <c r="F12" s="63">
        <v>0</v>
      </c>
      <c r="G12" s="63">
        <v>0</v>
      </c>
      <c r="H12" s="63">
        <v>27974</v>
      </c>
      <c r="I12" s="63">
        <v>36932</v>
      </c>
      <c r="J12" s="64">
        <f t="shared" si="0"/>
        <v>8958</v>
      </c>
      <c r="K12" s="63">
        <v>776421</v>
      </c>
      <c r="L12" s="65">
        <v>0</v>
      </c>
      <c r="M12" s="66">
        <f t="shared" si="1"/>
        <v>0</v>
      </c>
      <c r="N12" s="63">
        <v>0</v>
      </c>
      <c r="O12" s="67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8">
        <v>0</v>
      </c>
      <c r="V12" s="69">
        <f t="shared" si="2"/>
        <v>0</v>
      </c>
    </row>
    <row r="13" spans="1:22" ht="15" customHeight="1">
      <c r="A13" s="25">
        <v>5</v>
      </c>
      <c r="B13" s="40" t="s">
        <v>51</v>
      </c>
      <c r="C13" s="62"/>
      <c r="D13" s="63">
        <v>336766</v>
      </c>
      <c r="E13" s="63">
        <v>0</v>
      </c>
      <c r="F13" s="63">
        <v>0</v>
      </c>
      <c r="G13" s="63">
        <v>369072</v>
      </c>
      <c r="H13" s="63">
        <v>48485</v>
      </c>
      <c r="I13" s="63">
        <v>89108</v>
      </c>
      <c r="J13" s="64">
        <f t="shared" si="0"/>
        <v>40623</v>
      </c>
      <c r="K13" s="63">
        <v>654430</v>
      </c>
      <c r="L13" s="65">
        <v>534728</v>
      </c>
      <c r="M13" s="66">
        <f t="shared" si="1"/>
        <v>545513</v>
      </c>
      <c r="N13" s="63">
        <v>0</v>
      </c>
      <c r="O13" s="67">
        <v>0</v>
      </c>
      <c r="P13" s="63">
        <v>0</v>
      </c>
      <c r="Q13" s="63">
        <v>0</v>
      </c>
      <c r="R13" s="63">
        <v>62359</v>
      </c>
      <c r="S13" s="63">
        <v>483154</v>
      </c>
      <c r="T13" s="63">
        <v>0</v>
      </c>
      <c r="U13" s="68">
        <v>0</v>
      </c>
      <c r="V13" s="69">
        <f t="shared" si="2"/>
        <v>545513</v>
      </c>
    </row>
    <row r="14" spans="1:22" ht="15" customHeight="1">
      <c r="A14" s="25">
        <v>6</v>
      </c>
      <c r="B14" s="40" t="s">
        <v>52</v>
      </c>
      <c r="C14" s="62"/>
      <c r="D14" s="63">
        <v>264324</v>
      </c>
      <c r="E14" s="63">
        <v>0</v>
      </c>
      <c r="F14" s="63">
        <v>0</v>
      </c>
      <c r="G14" s="63">
        <v>1282</v>
      </c>
      <c r="H14" s="63">
        <v>6670</v>
      </c>
      <c r="I14" s="63">
        <v>10873</v>
      </c>
      <c r="J14" s="64">
        <f t="shared" si="0"/>
        <v>4203</v>
      </c>
      <c r="K14" s="63">
        <v>263521</v>
      </c>
      <c r="L14" s="65">
        <v>203795</v>
      </c>
      <c r="M14" s="66">
        <f t="shared" si="1"/>
        <v>201677</v>
      </c>
      <c r="N14" s="63">
        <v>197745</v>
      </c>
      <c r="O14" s="67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3932</v>
      </c>
      <c r="U14" s="68">
        <v>0</v>
      </c>
      <c r="V14" s="69">
        <f t="shared" si="2"/>
        <v>201677</v>
      </c>
    </row>
    <row r="15" spans="1:22" ht="15" customHeight="1">
      <c r="A15" s="25">
        <v>7</v>
      </c>
      <c r="B15" s="40" t="s">
        <v>53</v>
      </c>
      <c r="C15" s="62"/>
      <c r="D15" s="63">
        <v>88246</v>
      </c>
      <c r="E15" s="63">
        <v>0</v>
      </c>
      <c r="F15" s="63">
        <v>0</v>
      </c>
      <c r="G15" s="63">
        <v>48269.21</v>
      </c>
      <c r="H15" s="63">
        <v>12871.35</v>
      </c>
      <c r="I15" s="63">
        <v>21203.78</v>
      </c>
      <c r="J15" s="64">
        <f t="shared" si="0"/>
        <v>8332.429999999998</v>
      </c>
      <c r="K15" s="63">
        <v>94914.78</v>
      </c>
      <c r="L15" s="65">
        <v>0</v>
      </c>
      <c r="M15" s="66">
        <f t="shared" si="1"/>
        <v>33268</v>
      </c>
      <c r="N15" s="63">
        <v>0</v>
      </c>
      <c r="O15" s="67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33268</v>
      </c>
      <c r="U15" s="68">
        <v>0</v>
      </c>
      <c r="V15" s="69">
        <f t="shared" si="2"/>
        <v>33268</v>
      </c>
    </row>
    <row r="16" spans="1:22" ht="15" customHeight="1">
      <c r="A16" s="25">
        <v>8</v>
      </c>
      <c r="B16" s="40" t="s">
        <v>54</v>
      </c>
      <c r="C16" s="62"/>
      <c r="D16" s="63">
        <v>62112</v>
      </c>
      <c r="E16" s="63">
        <v>59719.48</v>
      </c>
      <c r="F16" s="63">
        <v>0</v>
      </c>
      <c r="G16" s="63">
        <v>0</v>
      </c>
      <c r="H16" s="63">
        <v>25032.74</v>
      </c>
      <c r="I16" s="63">
        <v>20680.63</v>
      </c>
      <c r="J16" s="64">
        <f t="shared" si="0"/>
        <v>-4352.110000000001</v>
      </c>
      <c r="K16" s="63">
        <v>62467.57</v>
      </c>
      <c r="L16" s="65">
        <v>106458</v>
      </c>
      <c r="M16" s="66">
        <f t="shared" si="1"/>
        <v>170174.02000000002</v>
      </c>
      <c r="N16" s="63">
        <v>0</v>
      </c>
      <c r="O16" s="67">
        <v>0</v>
      </c>
      <c r="P16" s="63">
        <v>1455</v>
      </c>
      <c r="Q16" s="63">
        <v>0</v>
      </c>
      <c r="R16" s="63">
        <v>74929</v>
      </c>
      <c r="S16" s="63">
        <v>31266</v>
      </c>
      <c r="T16" s="63">
        <v>61964</v>
      </c>
      <c r="U16" s="68">
        <v>560</v>
      </c>
      <c r="V16" s="69">
        <f t="shared" si="2"/>
        <v>170174</v>
      </c>
    </row>
    <row r="17" spans="1:22" ht="15" customHeight="1">
      <c r="A17" s="25">
        <v>9</v>
      </c>
      <c r="B17" s="40" t="s">
        <v>55</v>
      </c>
      <c r="C17" s="62"/>
      <c r="D17" s="63">
        <v>0</v>
      </c>
      <c r="E17" s="63">
        <v>0</v>
      </c>
      <c r="F17" s="63">
        <v>952</v>
      </c>
      <c r="G17" s="63">
        <v>0</v>
      </c>
      <c r="H17" s="63">
        <v>7701</v>
      </c>
      <c r="I17" s="63">
        <v>8052</v>
      </c>
      <c r="J17" s="64">
        <f t="shared" si="0"/>
        <v>351</v>
      </c>
      <c r="K17" s="63">
        <v>4596</v>
      </c>
      <c r="L17" s="65">
        <v>3995</v>
      </c>
      <c r="M17" s="66">
        <f t="shared" si="1"/>
        <v>0</v>
      </c>
      <c r="N17" s="63">
        <v>0</v>
      </c>
      <c r="O17" s="67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8">
        <v>0</v>
      </c>
      <c r="V17" s="69">
        <f t="shared" si="2"/>
        <v>0</v>
      </c>
    </row>
    <row r="18" spans="1:22" ht="15" customHeight="1">
      <c r="A18" s="25">
        <v>10</v>
      </c>
      <c r="B18" s="40" t="s">
        <v>56</v>
      </c>
      <c r="C18" s="62"/>
      <c r="D18" s="63"/>
      <c r="E18" s="63"/>
      <c r="F18" s="63"/>
      <c r="G18" s="63"/>
      <c r="H18" s="63"/>
      <c r="I18" s="63"/>
      <c r="J18" s="64">
        <f t="shared" si="0"/>
        <v>0</v>
      </c>
      <c r="K18" s="63"/>
      <c r="L18" s="65"/>
      <c r="M18" s="66">
        <f t="shared" si="1"/>
        <v>0</v>
      </c>
      <c r="N18" s="63"/>
      <c r="O18" s="67"/>
      <c r="P18" s="63"/>
      <c r="Q18" s="63"/>
      <c r="R18" s="63"/>
      <c r="S18" s="63"/>
      <c r="T18" s="63"/>
      <c r="U18" s="68"/>
      <c r="V18" s="69">
        <f t="shared" si="2"/>
        <v>0</v>
      </c>
    </row>
    <row r="19" spans="1:22" ht="15" customHeight="1">
      <c r="A19" s="25">
        <v>11</v>
      </c>
      <c r="B19" s="40" t="s">
        <v>57</v>
      </c>
      <c r="C19" s="62"/>
      <c r="D19" s="63">
        <v>0</v>
      </c>
      <c r="E19" s="63">
        <v>0</v>
      </c>
      <c r="F19" s="63">
        <v>115959.76</v>
      </c>
      <c r="G19" s="63">
        <v>3408.5</v>
      </c>
      <c r="H19" s="63">
        <v>13169.91</v>
      </c>
      <c r="I19" s="63">
        <v>17602.67</v>
      </c>
      <c r="J19" s="64">
        <f t="shared" si="0"/>
        <v>4432.759999999998</v>
      </c>
      <c r="K19" s="63">
        <v>68739.62</v>
      </c>
      <c r="L19" s="65">
        <v>63148.54</v>
      </c>
      <c r="M19" s="66">
        <f t="shared" si="1"/>
        <v>109344.42000000001</v>
      </c>
      <c r="N19" s="63">
        <v>0</v>
      </c>
      <c r="O19" s="67">
        <v>0</v>
      </c>
      <c r="P19" s="63">
        <v>0</v>
      </c>
      <c r="Q19" s="63">
        <v>0</v>
      </c>
      <c r="R19" s="63">
        <v>19478.4</v>
      </c>
      <c r="S19" s="63">
        <v>45783.04</v>
      </c>
      <c r="T19" s="63">
        <v>44082.98</v>
      </c>
      <c r="U19" s="68">
        <v>0</v>
      </c>
      <c r="V19" s="69">
        <f t="shared" si="2"/>
        <v>109344.42000000001</v>
      </c>
    </row>
    <row r="20" spans="1:22" ht="15" customHeight="1">
      <c r="A20" s="26"/>
      <c r="B20" s="70" t="s">
        <v>58</v>
      </c>
      <c r="C20" s="71"/>
      <c r="D20" s="72">
        <f aca="true" t="shared" si="3" ref="D20:L20">SUM(D9:D19)</f>
        <v>3973060</v>
      </c>
      <c r="E20" s="72">
        <f t="shared" si="3"/>
        <v>221937.48</v>
      </c>
      <c r="F20" s="72">
        <f t="shared" si="3"/>
        <v>126138.76</v>
      </c>
      <c r="G20" s="72">
        <f t="shared" si="3"/>
        <v>1209100.71</v>
      </c>
      <c r="H20" s="72">
        <f t="shared" si="3"/>
        <v>216883</v>
      </c>
      <c r="I20" s="72">
        <f t="shared" si="3"/>
        <v>298167.07999999996</v>
      </c>
      <c r="J20" s="72">
        <f t="shared" si="3"/>
        <v>81284.07999999999</v>
      </c>
      <c r="K20" s="72">
        <f t="shared" si="3"/>
        <v>5240707.970000001</v>
      </c>
      <c r="L20" s="72">
        <f t="shared" si="3"/>
        <v>1592047.74</v>
      </c>
      <c r="M20" s="73">
        <f t="shared" si="1"/>
        <v>1800292.6399999994</v>
      </c>
      <c r="N20" s="72">
        <f aca="true" t="shared" si="4" ref="N20:V20">SUM(N9:N19)</f>
        <v>296964</v>
      </c>
      <c r="O20" s="72">
        <f t="shared" si="4"/>
        <v>43774</v>
      </c>
      <c r="P20" s="72">
        <f t="shared" si="4"/>
        <v>20208</v>
      </c>
      <c r="Q20" s="72">
        <f t="shared" si="4"/>
        <v>0</v>
      </c>
      <c r="R20" s="72">
        <f t="shared" si="4"/>
        <v>166787.4</v>
      </c>
      <c r="S20" s="72">
        <f t="shared" si="4"/>
        <v>563243.04</v>
      </c>
      <c r="T20" s="72">
        <f t="shared" si="4"/>
        <v>692807.1799999999</v>
      </c>
      <c r="U20" s="72">
        <f t="shared" si="4"/>
        <v>16509</v>
      </c>
      <c r="V20" s="74">
        <f t="shared" si="4"/>
        <v>1800292.6199999999</v>
      </c>
    </row>
    <row r="21" spans="1:22" ht="15" customHeight="1">
      <c r="A21" s="25">
        <v>12</v>
      </c>
      <c r="B21" s="40" t="s">
        <v>59</v>
      </c>
      <c r="C21" s="62"/>
      <c r="D21" s="63">
        <v>0</v>
      </c>
      <c r="E21" s="63">
        <v>224560</v>
      </c>
      <c r="F21" s="63">
        <v>1861</v>
      </c>
      <c r="G21" s="63">
        <v>6260</v>
      </c>
      <c r="H21" s="63">
        <v>8953</v>
      </c>
      <c r="I21" s="63">
        <v>10438</v>
      </c>
      <c r="J21" s="64">
        <f>+I21-H21</f>
        <v>1485</v>
      </c>
      <c r="K21" s="63">
        <v>318178</v>
      </c>
      <c r="L21" s="65">
        <v>426896</v>
      </c>
      <c r="M21" s="66">
        <f t="shared" si="1"/>
        <v>339914</v>
      </c>
      <c r="N21" s="63">
        <v>120629</v>
      </c>
      <c r="O21" s="67">
        <v>0</v>
      </c>
      <c r="P21" s="63">
        <v>112524</v>
      </c>
      <c r="Q21" s="63">
        <v>0</v>
      </c>
      <c r="R21" s="63">
        <v>83171</v>
      </c>
      <c r="S21" s="63">
        <v>15759</v>
      </c>
      <c r="T21" s="63">
        <v>7831</v>
      </c>
      <c r="U21" s="68">
        <v>0</v>
      </c>
      <c r="V21" s="69">
        <f>SUM(N21:U21)</f>
        <v>339914</v>
      </c>
    </row>
    <row r="22" spans="1:22" ht="15" customHeight="1">
      <c r="A22" s="25">
        <v>13</v>
      </c>
      <c r="B22" s="40" t="s">
        <v>60</v>
      </c>
      <c r="C22" s="62"/>
      <c r="D22" s="63">
        <v>53097</v>
      </c>
      <c r="E22" s="63">
        <v>13050</v>
      </c>
      <c r="F22" s="63">
        <v>19327</v>
      </c>
      <c r="G22" s="63">
        <v>85109</v>
      </c>
      <c r="H22" s="63">
        <v>63398</v>
      </c>
      <c r="I22" s="63">
        <v>98250</v>
      </c>
      <c r="J22" s="64">
        <f>+I22-H22</f>
        <v>34852</v>
      </c>
      <c r="K22" s="63">
        <v>329444</v>
      </c>
      <c r="L22" s="65">
        <v>1491112</v>
      </c>
      <c r="M22" s="66">
        <f t="shared" si="1"/>
        <v>1297399</v>
      </c>
      <c r="N22" s="63">
        <v>889577</v>
      </c>
      <c r="O22" s="67">
        <v>0</v>
      </c>
      <c r="P22" s="63">
        <v>176612</v>
      </c>
      <c r="Q22" s="63">
        <v>0</v>
      </c>
      <c r="R22" s="63">
        <v>55995</v>
      </c>
      <c r="S22" s="63">
        <v>174993</v>
      </c>
      <c r="T22" s="63">
        <v>0</v>
      </c>
      <c r="U22" s="68">
        <v>222</v>
      </c>
      <c r="V22" s="69">
        <f>SUM(N22:U22)</f>
        <v>1297399</v>
      </c>
    </row>
    <row r="23" spans="1:22" ht="15" customHeight="1">
      <c r="A23" s="25">
        <v>14</v>
      </c>
      <c r="B23" s="40" t="s">
        <v>61</v>
      </c>
      <c r="C23" s="62"/>
      <c r="D23" s="63">
        <v>0</v>
      </c>
      <c r="E23" s="63">
        <v>0</v>
      </c>
      <c r="F23" s="63">
        <v>38836</v>
      </c>
      <c r="G23" s="63">
        <v>93738</v>
      </c>
      <c r="H23" s="63">
        <v>27030</v>
      </c>
      <c r="I23" s="63">
        <v>34548</v>
      </c>
      <c r="J23" s="64">
        <f>+I23-H23</f>
        <v>7518</v>
      </c>
      <c r="K23" s="63">
        <v>358459</v>
      </c>
      <c r="L23" s="65">
        <v>248277</v>
      </c>
      <c r="M23" s="66">
        <f t="shared" si="1"/>
        <v>14874</v>
      </c>
      <c r="N23" s="63">
        <v>0</v>
      </c>
      <c r="O23" s="67">
        <v>0</v>
      </c>
      <c r="P23" s="63">
        <v>0</v>
      </c>
      <c r="Q23" s="63">
        <v>0</v>
      </c>
      <c r="R23" s="63">
        <v>2288</v>
      </c>
      <c r="S23" s="63">
        <v>12586</v>
      </c>
      <c r="T23" s="63">
        <v>0</v>
      </c>
      <c r="U23" s="68">
        <v>0</v>
      </c>
      <c r="V23" s="69">
        <f>SUM(N23:U23)</f>
        <v>14874</v>
      </c>
    </row>
    <row r="24" spans="1:22" ht="15" customHeight="1">
      <c r="A24" s="26"/>
      <c r="B24" s="70" t="s">
        <v>62</v>
      </c>
      <c r="C24" s="71"/>
      <c r="D24" s="72">
        <f aca="true" t="shared" si="5" ref="D24:L24">SUM(D21:D23)</f>
        <v>53097</v>
      </c>
      <c r="E24" s="72">
        <f t="shared" si="5"/>
        <v>237610</v>
      </c>
      <c r="F24" s="72">
        <f t="shared" si="5"/>
        <v>60024</v>
      </c>
      <c r="G24" s="72">
        <f t="shared" si="5"/>
        <v>185107</v>
      </c>
      <c r="H24" s="72">
        <f t="shared" si="5"/>
        <v>99381</v>
      </c>
      <c r="I24" s="72">
        <f t="shared" si="5"/>
        <v>143236</v>
      </c>
      <c r="J24" s="72">
        <f t="shared" si="5"/>
        <v>43855</v>
      </c>
      <c r="K24" s="72">
        <f t="shared" si="5"/>
        <v>1006081</v>
      </c>
      <c r="L24" s="75">
        <f t="shared" si="5"/>
        <v>2166285</v>
      </c>
      <c r="M24" s="73">
        <f t="shared" si="1"/>
        <v>1652187</v>
      </c>
      <c r="N24" s="72">
        <f aca="true" t="shared" si="6" ref="N24:V24">SUM(N21:N23)</f>
        <v>1010206</v>
      </c>
      <c r="O24" s="72">
        <f t="shared" si="6"/>
        <v>0</v>
      </c>
      <c r="P24" s="72">
        <f t="shared" si="6"/>
        <v>289136</v>
      </c>
      <c r="Q24" s="72">
        <f t="shared" si="6"/>
        <v>0</v>
      </c>
      <c r="R24" s="72">
        <f t="shared" si="6"/>
        <v>141454</v>
      </c>
      <c r="S24" s="72">
        <f t="shared" si="6"/>
        <v>203338</v>
      </c>
      <c r="T24" s="72">
        <f t="shared" si="6"/>
        <v>7831</v>
      </c>
      <c r="U24" s="72">
        <f t="shared" si="6"/>
        <v>222</v>
      </c>
      <c r="V24" s="74">
        <f t="shared" si="6"/>
        <v>1652187</v>
      </c>
    </row>
    <row r="25" spans="1:22" ht="15" customHeight="1">
      <c r="A25" s="25">
        <v>15</v>
      </c>
      <c r="B25" s="40" t="s">
        <v>63</v>
      </c>
      <c r="C25" s="62"/>
      <c r="D25" s="63">
        <v>558212</v>
      </c>
      <c r="E25" s="63">
        <v>8972.74</v>
      </c>
      <c r="F25" s="63">
        <v>14358.46</v>
      </c>
      <c r="G25" s="63">
        <v>0</v>
      </c>
      <c r="H25" s="63">
        <v>0</v>
      </c>
      <c r="I25" s="63">
        <v>0</v>
      </c>
      <c r="J25" s="64">
        <f>+I25-H25</f>
        <v>0</v>
      </c>
      <c r="K25" s="63">
        <v>8972.74</v>
      </c>
      <c r="L25" s="65">
        <v>0</v>
      </c>
      <c r="M25" s="66">
        <f t="shared" si="1"/>
        <v>572570.46</v>
      </c>
      <c r="N25" s="63">
        <v>0</v>
      </c>
      <c r="O25" s="67">
        <v>0</v>
      </c>
      <c r="P25" s="63">
        <v>0</v>
      </c>
      <c r="Q25" s="63">
        <v>0</v>
      </c>
      <c r="R25" s="63">
        <v>0</v>
      </c>
      <c r="S25" s="63">
        <v>0</v>
      </c>
      <c r="T25" s="63">
        <v>572570.46</v>
      </c>
      <c r="U25" s="68">
        <v>0</v>
      </c>
      <c r="V25" s="69">
        <f>SUM(N25:U25)</f>
        <v>572570.46</v>
      </c>
    </row>
    <row r="26" spans="1:22" ht="15" customHeight="1">
      <c r="A26" s="25">
        <v>16</v>
      </c>
      <c r="B26" s="40" t="s">
        <v>64</v>
      </c>
      <c r="C26" s="62"/>
      <c r="D26" s="63">
        <v>0</v>
      </c>
      <c r="E26" s="63">
        <v>32743</v>
      </c>
      <c r="F26" s="63">
        <v>0</v>
      </c>
      <c r="G26" s="63">
        <v>2596</v>
      </c>
      <c r="H26" s="63">
        <v>2058</v>
      </c>
      <c r="I26" s="63">
        <v>3846</v>
      </c>
      <c r="J26" s="64">
        <f>+I26-H26</f>
        <v>1788</v>
      </c>
      <c r="K26" s="63">
        <v>33551</v>
      </c>
      <c r="L26" s="65">
        <v>33551</v>
      </c>
      <c r="M26" s="66">
        <f t="shared" si="1"/>
        <v>33551</v>
      </c>
      <c r="N26" s="63">
        <v>33551</v>
      </c>
      <c r="O26" s="67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8">
        <v>0</v>
      </c>
      <c r="V26" s="69">
        <f>SUM(N26:U26)</f>
        <v>33551</v>
      </c>
    </row>
    <row r="27" spans="1:22" ht="15" customHeight="1">
      <c r="A27" s="26"/>
      <c r="B27" s="70" t="s">
        <v>65</v>
      </c>
      <c r="C27" s="71"/>
      <c r="D27" s="76">
        <f aca="true" t="shared" si="7" ref="D27:J27">SUM(D25:D26)</f>
        <v>558212</v>
      </c>
      <c r="E27" s="76">
        <f t="shared" si="7"/>
        <v>41715.74</v>
      </c>
      <c r="F27" s="76">
        <f t="shared" si="7"/>
        <v>14358.46</v>
      </c>
      <c r="G27" s="76">
        <f t="shared" si="7"/>
        <v>2596</v>
      </c>
      <c r="H27" s="76">
        <f t="shared" si="7"/>
        <v>2058</v>
      </c>
      <c r="I27" s="76">
        <f t="shared" si="7"/>
        <v>3846</v>
      </c>
      <c r="J27" s="76">
        <f t="shared" si="7"/>
        <v>1788</v>
      </c>
      <c r="K27" s="76">
        <f>L27+M27-(D27+E27+F27+G27)</f>
        <v>31763</v>
      </c>
      <c r="L27" s="76">
        <f>SUM(K25:K26)</f>
        <v>42523.74</v>
      </c>
      <c r="M27" s="76">
        <f aca="true" t="shared" si="8" ref="M27:V27">SUM(M25:M26)</f>
        <v>606121.46</v>
      </c>
      <c r="N27" s="76">
        <f t="shared" si="8"/>
        <v>33551</v>
      </c>
      <c r="O27" s="76">
        <f t="shared" si="8"/>
        <v>0</v>
      </c>
      <c r="P27" s="76">
        <f t="shared" si="8"/>
        <v>0</v>
      </c>
      <c r="Q27" s="76">
        <f t="shared" si="8"/>
        <v>0</v>
      </c>
      <c r="R27" s="76">
        <f t="shared" si="8"/>
        <v>0</v>
      </c>
      <c r="S27" s="76">
        <f t="shared" si="8"/>
        <v>0</v>
      </c>
      <c r="T27" s="76">
        <f t="shared" si="8"/>
        <v>572570.46</v>
      </c>
      <c r="U27" s="76">
        <f t="shared" si="8"/>
        <v>0</v>
      </c>
      <c r="V27" s="77">
        <f t="shared" si="8"/>
        <v>606121.46</v>
      </c>
    </row>
    <row r="28" spans="1:22" ht="15" customHeight="1">
      <c r="A28" s="27"/>
      <c r="B28" s="78" t="s">
        <v>66</v>
      </c>
      <c r="C28" s="79"/>
      <c r="D28" s="80">
        <f aca="true" t="shared" si="9" ref="D28:V28">+D20+D24+D27</f>
        <v>4584369</v>
      </c>
      <c r="E28" s="80">
        <f t="shared" si="9"/>
        <v>501263.22</v>
      </c>
      <c r="F28" s="80">
        <f t="shared" si="9"/>
        <v>200521.22</v>
      </c>
      <c r="G28" s="80">
        <f t="shared" si="9"/>
        <v>1396803.71</v>
      </c>
      <c r="H28" s="80">
        <f t="shared" si="9"/>
        <v>318322</v>
      </c>
      <c r="I28" s="80">
        <f t="shared" si="9"/>
        <v>445249.07999999996</v>
      </c>
      <c r="J28" s="80">
        <f t="shared" si="9"/>
        <v>126927.07999999999</v>
      </c>
      <c r="K28" s="80">
        <f t="shared" si="9"/>
        <v>6278551.970000001</v>
      </c>
      <c r="L28" s="80">
        <f t="shared" si="9"/>
        <v>3800856.4800000004</v>
      </c>
      <c r="M28" s="80">
        <f t="shared" si="9"/>
        <v>4058601.0999999996</v>
      </c>
      <c r="N28" s="80">
        <f t="shared" si="9"/>
        <v>1340721</v>
      </c>
      <c r="O28" s="80">
        <f t="shared" si="9"/>
        <v>43774</v>
      </c>
      <c r="P28" s="80">
        <f t="shared" si="9"/>
        <v>309344</v>
      </c>
      <c r="Q28" s="80">
        <f t="shared" si="9"/>
        <v>0</v>
      </c>
      <c r="R28" s="80">
        <f t="shared" si="9"/>
        <v>308241.4</v>
      </c>
      <c r="S28" s="80">
        <f t="shared" si="9"/>
        <v>766581.04</v>
      </c>
      <c r="T28" s="80">
        <f t="shared" si="9"/>
        <v>1273208.64</v>
      </c>
      <c r="U28" s="80">
        <f t="shared" si="9"/>
        <v>16731</v>
      </c>
      <c r="V28" s="81">
        <f t="shared" si="9"/>
        <v>4058601.08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28125" style="0" customWidth="1"/>
    <col min="3" max="3" width="9.7109375" style="0" customWidth="1"/>
    <col min="4" max="4" width="11.28125" style="0" customWidth="1"/>
    <col min="5" max="5" width="9.7109375" style="0" customWidth="1"/>
    <col min="6" max="6" width="11.57421875" style="0" customWidth="1"/>
    <col min="7" max="8" width="10.7109375" style="0" customWidth="1"/>
    <col min="9" max="9" width="11.00390625" style="0" customWidth="1"/>
    <col min="10" max="10" width="11.7109375" style="0" customWidth="1"/>
    <col min="11" max="11" width="12.57421875" style="0" customWidth="1"/>
    <col min="12" max="12" width="13.281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28125" style="0" customWidth="1"/>
    <col min="19" max="19" width="9.7109375" style="0" customWidth="1"/>
    <col min="20" max="20" width="11.28125" style="0" customWidth="1"/>
    <col min="21" max="21" width="12.7109375" style="0" customWidth="1"/>
  </cols>
  <sheetData>
    <row r="1" spans="1:21" ht="21" customHeight="1">
      <c r="A1" s="45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80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82"/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39" t="s">
        <v>81</v>
      </c>
      <c r="N2" s="39"/>
      <c r="O2" s="39"/>
      <c r="P2" s="39"/>
      <c r="Q2" s="39"/>
      <c r="R2" s="39"/>
      <c r="S2" s="39"/>
      <c r="T2" s="39"/>
      <c r="U2" s="39"/>
    </row>
    <row r="3" spans="1:21" ht="16.5" customHeight="1">
      <c r="A3" s="84"/>
      <c r="B3" s="84"/>
      <c r="C3" s="85" t="s">
        <v>2</v>
      </c>
      <c r="D3" s="86"/>
      <c r="E3" s="86"/>
      <c r="F3" s="86"/>
      <c r="G3" s="86"/>
      <c r="H3" s="86"/>
      <c r="I3" s="86"/>
      <c r="J3" s="86"/>
      <c r="K3" s="86"/>
      <c r="L3" s="87"/>
      <c r="M3" s="88" t="s">
        <v>3</v>
      </c>
      <c r="N3" s="89"/>
      <c r="O3" s="89"/>
      <c r="P3" s="89"/>
      <c r="Q3" s="89"/>
      <c r="R3" s="89"/>
      <c r="S3" s="89"/>
      <c r="T3" s="89"/>
      <c r="U3" s="90"/>
    </row>
    <row r="4" spans="1:21" ht="12.75" customHeight="1">
      <c r="A4" s="91" t="s">
        <v>4</v>
      </c>
      <c r="B4" s="92"/>
      <c r="C4" s="93" t="s">
        <v>5</v>
      </c>
      <c r="D4" s="94" t="s">
        <v>6</v>
      </c>
      <c r="E4" s="93" t="s">
        <v>7</v>
      </c>
      <c r="F4" s="94" t="s">
        <v>8</v>
      </c>
      <c r="G4" s="93" t="s">
        <v>9</v>
      </c>
      <c r="H4" s="94" t="s">
        <v>10</v>
      </c>
      <c r="I4" s="93" t="s">
        <v>11</v>
      </c>
      <c r="J4" s="94" t="s">
        <v>12</v>
      </c>
      <c r="K4" s="93" t="s">
        <v>13</v>
      </c>
      <c r="L4" s="94" t="s">
        <v>14</v>
      </c>
      <c r="M4" s="93" t="s">
        <v>15</v>
      </c>
      <c r="N4" s="94" t="s">
        <v>16</v>
      </c>
      <c r="O4" s="93" t="s">
        <v>17</v>
      </c>
      <c r="P4" s="94" t="s">
        <v>18</v>
      </c>
      <c r="Q4" s="93" t="s">
        <v>19</v>
      </c>
      <c r="R4" s="94" t="s">
        <v>20</v>
      </c>
      <c r="S4" s="93" t="s">
        <v>21</v>
      </c>
      <c r="T4" s="94" t="s">
        <v>22</v>
      </c>
      <c r="U4" s="93" t="s">
        <v>23</v>
      </c>
    </row>
    <row r="5" spans="1:21" ht="15.75" customHeight="1">
      <c r="A5" s="95" t="s">
        <v>79</v>
      </c>
      <c r="B5" s="96"/>
      <c r="C5" s="97"/>
      <c r="D5" s="98"/>
      <c r="E5" s="97"/>
      <c r="F5" s="98"/>
      <c r="G5" s="97"/>
      <c r="H5" s="98"/>
      <c r="I5" s="97"/>
      <c r="J5" s="98"/>
      <c r="K5" s="97"/>
      <c r="L5" s="98"/>
      <c r="M5" s="97"/>
      <c r="N5" s="98"/>
      <c r="O5" s="97"/>
      <c r="P5" s="98"/>
      <c r="Q5" s="97"/>
      <c r="R5" s="98"/>
      <c r="S5" s="97"/>
      <c r="T5" s="98"/>
      <c r="U5" s="97"/>
    </row>
    <row r="6" spans="1:21" ht="136.5" customHeight="1">
      <c r="A6" s="99"/>
      <c r="B6" s="100"/>
      <c r="C6" s="101"/>
      <c r="D6" s="102"/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1"/>
      <c r="T6" s="102"/>
      <c r="U6" s="101"/>
    </row>
    <row r="7" spans="1:21" ht="15" customHeight="1">
      <c r="A7" s="103" t="s">
        <v>25</v>
      </c>
      <c r="B7" s="104" t="s">
        <v>26</v>
      </c>
      <c r="C7" s="105" t="s">
        <v>27</v>
      </c>
      <c r="D7" s="105" t="s">
        <v>28</v>
      </c>
      <c r="E7" s="105" t="s">
        <v>29</v>
      </c>
      <c r="F7" s="105" t="s">
        <v>30</v>
      </c>
      <c r="G7" s="105" t="s">
        <v>31</v>
      </c>
      <c r="H7" s="105" t="s">
        <v>32</v>
      </c>
      <c r="I7" s="105" t="s">
        <v>33</v>
      </c>
      <c r="J7" s="105" t="s">
        <v>34</v>
      </c>
      <c r="K7" s="105" t="s">
        <v>35</v>
      </c>
      <c r="L7" s="105" t="s">
        <v>36</v>
      </c>
      <c r="M7" s="105" t="s">
        <v>37</v>
      </c>
      <c r="N7" s="105" t="s">
        <v>38</v>
      </c>
      <c r="O7" s="105" t="s">
        <v>39</v>
      </c>
      <c r="P7" s="105" t="s">
        <v>40</v>
      </c>
      <c r="Q7" s="105" t="s">
        <v>41</v>
      </c>
      <c r="R7" s="105" t="s">
        <v>42</v>
      </c>
      <c r="S7" s="105" t="s">
        <v>43</v>
      </c>
      <c r="T7" s="105" t="s">
        <v>44</v>
      </c>
      <c r="U7" s="105" t="s">
        <v>45</v>
      </c>
    </row>
    <row r="8" spans="1:21" ht="15" customHeight="1">
      <c r="A8" s="60" t="s">
        <v>67</v>
      </c>
      <c r="B8" s="60"/>
      <c r="C8" s="106"/>
      <c r="D8" s="107"/>
      <c r="E8" s="107"/>
      <c r="F8" s="107"/>
      <c r="G8" s="107"/>
      <c r="H8" s="107"/>
      <c r="I8" s="107"/>
      <c r="J8" s="106"/>
      <c r="K8" s="107"/>
      <c r="L8" s="106"/>
      <c r="M8" s="106"/>
      <c r="N8" s="106"/>
      <c r="O8" s="107"/>
      <c r="P8" s="107"/>
      <c r="Q8" s="107"/>
      <c r="R8" s="107"/>
      <c r="S8" s="107"/>
      <c r="T8" s="107"/>
      <c r="U8" s="106"/>
    </row>
    <row r="9" spans="1:21" ht="15" customHeight="1">
      <c r="A9" s="3">
        <v>17</v>
      </c>
      <c r="B9" s="3" t="s">
        <v>68</v>
      </c>
      <c r="C9" s="108"/>
      <c r="D9" s="109">
        <v>92214</v>
      </c>
      <c r="E9" s="109">
        <v>0</v>
      </c>
      <c r="F9" s="109">
        <v>0</v>
      </c>
      <c r="G9" s="110">
        <v>10176</v>
      </c>
      <c r="H9" s="109">
        <v>14603</v>
      </c>
      <c r="I9" s="111">
        <f aca="true" t="shared" si="0" ref="I9:I17">+H9-G9</f>
        <v>4427</v>
      </c>
      <c r="J9" s="112"/>
      <c r="K9" s="110">
        <v>851776</v>
      </c>
      <c r="L9" s="111">
        <f aca="true" t="shared" si="1" ref="L9:L17">+C9+D9+E9+F9-I9-J9+K9</f>
        <v>939563</v>
      </c>
      <c r="M9" s="110">
        <v>0</v>
      </c>
      <c r="N9" s="112"/>
      <c r="O9" s="110">
        <v>163143</v>
      </c>
      <c r="P9" s="110">
        <v>0</v>
      </c>
      <c r="Q9" s="110">
        <v>326495</v>
      </c>
      <c r="R9" s="110">
        <v>152395</v>
      </c>
      <c r="S9" s="110">
        <v>0</v>
      </c>
      <c r="T9" s="110">
        <v>297530</v>
      </c>
      <c r="U9" s="111">
        <f aca="true" t="shared" si="2" ref="U9:U17">SUM(M9:T9)</f>
        <v>939563</v>
      </c>
    </row>
    <row r="10" spans="1:21" ht="15" customHeight="1">
      <c r="A10" s="3">
        <v>18</v>
      </c>
      <c r="B10" s="3" t="s">
        <v>69</v>
      </c>
      <c r="C10" s="108"/>
      <c r="D10" s="109">
        <v>168616</v>
      </c>
      <c r="E10" s="109">
        <v>13993.73</v>
      </c>
      <c r="F10" s="109">
        <v>35507</v>
      </c>
      <c r="G10" s="110">
        <v>15199.54</v>
      </c>
      <c r="H10" s="109">
        <v>17225.91</v>
      </c>
      <c r="I10" s="111">
        <f t="shared" si="0"/>
        <v>2026.369999999999</v>
      </c>
      <c r="J10" s="112"/>
      <c r="K10" s="110">
        <v>496172</v>
      </c>
      <c r="L10" s="111">
        <f t="shared" si="1"/>
        <v>712262.36</v>
      </c>
      <c r="M10" s="110">
        <v>765</v>
      </c>
      <c r="N10" s="112"/>
      <c r="O10" s="110">
        <v>160791</v>
      </c>
      <c r="P10" s="110">
        <v>0</v>
      </c>
      <c r="Q10" s="110">
        <v>185655</v>
      </c>
      <c r="R10" s="110">
        <v>77553</v>
      </c>
      <c r="S10" s="110">
        <v>9397.36</v>
      </c>
      <c r="T10" s="110">
        <v>278101</v>
      </c>
      <c r="U10" s="111">
        <f t="shared" si="2"/>
        <v>712262.36</v>
      </c>
    </row>
    <row r="11" spans="1:21" ht="15" customHeight="1">
      <c r="A11" s="3">
        <v>19</v>
      </c>
      <c r="B11" s="3" t="s">
        <v>70</v>
      </c>
      <c r="C11" s="108"/>
      <c r="D11" s="109">
        <v>43382.06</v>
      </c>
      <c r="E11" s="109">
        <v>0</v>
      </c>
      <c r="F11" s="109">
        <v>0</v>
      </c>
      <c r="G11" s="110">
        <v>6206.14</v>
      </c>
      <c r="H11" s="109">
        <v>8540.04</v>
      </c>
      <c r="I11" s="111">
        <f t="shared" si="0"/>
        <v>2333.9000000000005</v>
      </c>
      <c r="J11" s="112"/>
      <c r="K11" s="110">
        <v>126166</v>
      </c>
      <c r="L11" s="111">
        <f t="shared" si="1"/>
        <v>167214.16</v>
      </c>
      <c r="M11" s="110">
        <v>0</v>
      </c>
      <c r="N11" s="112"/>
      <c r="O11" s="110">
        <v>39321</v>
      </c>
      <c r="P11" s="110">
        <v>0</v>
      </c>
      <c r="Q11" s="110">
        <v>7259</v>
      </c>
      <c r="R11" s="110">
        <v>0</v>
      </c>
      <c r="S11" s="110">
        <v>0</v>
      </c>
      <c r="T11" s="110">
        <v>120634.16</v>
      </c>
      <c r="U11" s="111">
        <f t="shared" si="2"/>
        <v>167214.16</v>
      </c>
    </row>
    <row r="12" spans="1:21" ht="15" customHeight="1">
      <c r="A12" s="3">
        <v>20</v>
      </c>
      <c r="B12" s="3" t="s">
        <v>71</v>
      </c>
      <c r="C12" s="108"/>
      <c r="D12" s="109">
        <v>93246</v>
      </c>
      <c r="E12" s="109">
        <v>0</v>
      </c>
      <c r="F12" s="109">
        <v>91543</v>
      </c>
      <c r="G12" s="110">
        <v>20751</v>
      </c>
      <c r="H12" s="109">
        <v>18395</v>
      </c>
      <c r="I12" s="111">
        <f t="shared" si="0"/>
        <v>-2356</v>
      </c>
      <c r="J12" s="112"/>
      <c r="K12" s="110">
        <v>375436</v>
      </c>
      <c r="L12" s="111">
        <f t="shared" si="1"/>
        <v>562581</v>
      </c>
      <c r="M12" s="110">
        <v>143764</v>
      </c>
      <c r="N12" s="112"/>
      <c r="O12" s="110">
        <v>68279</v>
      </c>
      <c r="P12" s="110">
        <v>0</v>
      </c>
      <c r="Q12" s="110">
        <v>328106</v>
      </c>
      <c r="R12" s="110">
        <v>22292</v>
      </c>
      <c r="S12" s="110">
        <v>0</v>
      </c>
      <c r="T12" s="110">
        <v>140</v>
      </c>
      <c r="U12" s="111">
        <f t="shared" si="2"/>
        <v>562581</v>
      </c>
    </row>
    <row r="13" spans="1:21" ht="15" customHeight="1">
      <c r="A13" s="3">
        <v>21</v>
      </c>
      <c r="B13" s="3" t="s">
        <v>72</v>
      </c>
      <c r="C13" s="108"/>
      <c r="D13" s="109">
        <v>0</v>
      </c>
      <c r="E13" s="109">
        <v>0</v>
      </c>
      <c r="F13" s="109">
        <v>0</v>
      </c>
      <c r="G13" s="110">
        <v>1509</v>
      </c>
      <c r="H13" s="109">
        <v>2736</v>
      </c>
      <c r="I13" s="111">
        <f t="shared" si="0"/>
        <v>1227</v>
      </c>
      <c r="J13" s="112"/>
      <c r="K13" s="110">
        <v>38742</v>
      </c>
      <c r="L13" s="111">
        <f t="shared" si="1"/>
        <v>37515</v>
      </c>
      <c r="M13" s="110">
        <v>0</v>
      </c>
      <c r="N13" s="112"/>
      <c r="O13" s="110">
        <v>0</v>
      </c>
      <c r="P13" s="110">
        <v>0</v>
      </c>
      <c r="Q13" s="110">
        <v>35423</v>
      </c>
      <c r="R13" s="110">
        <v>2092</v>
      </c>
      <c r="S13" s="110">
        <v>0</v>
      </c>
      <c r="T13" s="110">
        <v>0</v>
      </c>
      <c r="U13" s="111">
        <f t="shared" si="2"/>
        <v>37515</v>
      </c>
    </row>
    <row r="14" spans="1:21" ht="15" customHeight="1">
      <c r="A14" s="3">
        <v>22</v>
      </c>
      <c r="B14" s="3" t="s">
        <v>73</v>
      </c>
      <c r="C14" s="108"/>
      <c r="D14" s="109">
        <v>0</v>
      </c>
      <c r="E14" s="109">
        <v>0</v>
      </c>
      <c r="F14" s="109">
        <v>0</v>
      </c>
      <c r="G14" s="110">
        <v>7200</v>
      </c>
      <c r="H14" s="109">
        <v>7599</v>
      </c>
      <c r="I14" s="111">
        <f t="shared" si="0"/>
        <v>399</v>
      </c>
      <c r="J14" s="112"/>
      <c r="K14" s="110">
        <v>62315</v>
      </c>
      <c r="L14" s="111">
        <f t="shared" si="1"/>
        <v>61916</v>
      </c>
      <c r="M14" s="110">
        <v>0</v>
      </c>
      <c r="N14" s="112"/>
      <c r="O14" s="110">
        <v>43879</v>
      </c>
      <c r="P14" s="110">
        <v>0</v>
      </c>
      <c r="Q14" s="110">
        <v>7108</v>
      </c>
      <c r="R14" s="110">
        <v>10285</v>
      </c>
      <c r="S14" s="110">
        <v>0</v>
      </c>
      <c r="T14" s="110">
        <v>644</v>
      </c>
      <c r="U14" s="111">
        <f t="shared" si="2"/>
        <v>61916</v>
      </c>
    </row>
    <row r="15" spans="1:21" ht="15" customHeight="1">
      <c r="A15" s="3">
        <v>23</v>
      </c>
      <c r="B15" s="3" t="s">
        <v>74</v>
      </c>
      <c r="C15" s="108"/>
      <c r="D15" s="109"/>
      <c r="E15" s="109"/>
      <c r="F15" s="109"/>
      <c r="G15" s="110"/>
      <c r="H15" s="109"/>
      <c r="I15" s="111">
        <f t="shared" si="0"/>
        <v>0</v>
      </c>
      <c r="J15" s="112"/>
      <c r="K15" s="110"/>
      <c r="L15" s="111">
        <f t="shared" si="1"/>
        <v>0</v>
      </c>
      <c r="M15" s="110"/>
      <c r="N15" s="112"/>
      <c r="O15" s="110"/>
      <c r="P15" s="110"/>
      <c r="Q15" s="110"/>
      <c r="R15" s="110"/>
      <c r="S15" s="110"/>
      <c r="T15" s="110"/>
      <c r="U15" s="111">
        <f t="shared" si="2"/>
        <v>0</v>
      </c>
    </row>
    <row r="16" spans="1:21" ht="15" customHeight="1">
      <c r="A16" s="3">
        <v>24</v>
      </c>
      <c r="B16" s="3" t="s">
        <v>75</v>
      </c>
      <c r="C16" s="108"/>
      <c r="D16" s="109">
        <v>0</v>
      </c>
      <c r="E16" s="109">
        <v>0</v>
      </c>
      <c r="F16" s="109">
        <v>0</v>
      </c>
      <c r="G16" s="109">
        <v>16523</v>
      </c>
      <c r="H16" s="109">
        <v>12888</v>
      </c>
      <c r="I16" s="111">
        <f t="shared" si="0"/>
        <v>-3635</v>
      </c>
      <c r="J16" s="112"/>
      <c r="K16" s="110">
        <v>59660</v>
      </c>
      <c r="L16" s="111">
        <f t="shared" si="1"/>
        <v>63295</v>
      </c>
      <c r="M16" s="110">
        <v>0</v>
      </c>
      <c r="N16" s="112"/>
      <c r="O16" s="110">
        <v>38203</v>
      </c>
      <c r="P16" s="110">
        <v>0</v>
      </c>
      <c r="Q16" s="110">
        <v>8687</v>
      </c>
      <c r="R16" s="110">
        <v>16405</v>
      </c>
      <c r="S16" s="110">
        <v>0</v>
      </c>
      <c r="T16" s="110">
        <v>0</v>
      </c>
      <c r="U16" s="111">
        <f t="shared" si="2"/>
        <v>63295</v>
      </c>
    </row>
    <row r="17" spans="1:21" ht="15" customHeight="1">
      <c r="A17" s="3">
        <v>25</v>
      </c>
      <c r="B17" s="3" t="s">
        <v>76</v>
      </c>
      <c r="C17" s="108"/>
      <c r="D17" s="109">
        <v>0</v>
      </c>
      <c r="E17" s="109">
        <v>0</v>
      </c>
      <c r="F17" s="109">
        <v>5120</v>
      </c>
      <c r="G17" s="109">
        <v>31812</v>
      </c>
      <c r="H17" s="109">
        <v>33830</v>
      </c>
      <c r="I17" s="111">
        <f t="shared" si="0"/>
        <v>2018</v>
      </c>
      <c r="J17" s="112"/>
      <c r="K17" s="110">
        <v>440133.62</v>
      </c>
      <c r="L17" s="111">
        <f t="shared" si="1"/>
        <v>443235.62</v>
      </c>
      <c r="M17" s="110">
        <v>0</v>
      </c>
      <c r="N17" s="112"/>
      <c r="O17" s="110">
        <v>0</v>
      </c>
      <c r="P17" s="110">
        <v>0</v>
      </c>
      <c r="Q17" s="110">
        <v>236149</v>
      </c>
      <c r="R17" s="110">
        <v>207086.62</v>
      </c>
      <c r="S17" s="110">
        <v>0</v>
      </c>
      <c r="T17" s="110">
        <v>0</v>
      </c>
      <c r="U17" s="111">
        <f t="shared" si="2"/>
        <v>443235.62</v>
      </c>
    </row>
    <row r="18" spans="1:21" ht="15" customHeight="1">
      <c r="A18" s="113"/>
      <c r="B18" s="114" t="s">
        <v>77</v>
      </c>
      <c r="C18" s="115">
        <f aca="true" t="shared" si="3" ref="C18:U18">SUM(C9:C17)</f>
        <v>0</v>
      </c>
      <c r="D18" s="116">
        <f t="shared" si="3"/>
        <v>397458.06</v>
      </c>
      <c r="E18" s="116">
        <f t="shared" si="3"/>
        <v>13993.73</v>
      </c>
      <c r="F18" s="116">
        <f t="shared" si="3"/>
        <v>132170</v>
      </c>
      <c r="G18" s="116">
        <f t="shared" si="3"/>
        <v>109376.68</v>
      </c>
      <c r="H18" s="116">
        <f t="shared" si="3"/>
        <v>115816.95</v>
      </c>
      <c r="I18" s="116">
        <f t="shared" si="3"/>
        <v>6440.27</v>
      </c>
      <c r="J18" s="116">
        <f t="shared" si="3"/>
        <v>0</v>
      </c>
      <c r="K18" s="116">
        <f t="shared" si="3"/>
        <v>2450400.62</v>
      </c>
      <c r="L18" s="116">
        <f t="shared" si="3"/>
        <v>2987582.1399999997</v>
      </c>
      <c r="M18" s="116">
        <f t="shared" si="3"/>
        <v>144529</v>
      </c>
      <c r="N18" s="116">
        <f t="shared" si="3"/>
        <v>0</v>
      </c>
      <c r="O18" s="116">
        <f t="shared" si="3"/>
        <v>513616</v>
      </c>
      <c r="P18" s="116">
        <f t="shared" si="3"/>
        <v>0</v>
      </c>
      <c r="Q18" s="116">
        <f t="shared" si="3"/>
        <v>1134882</v>
      </c>
      <c r="R18" s="116">
        <f t="shared" si="3"/>
        <v>488108.62</v>
      </c>
      <c r="S18" s="116">
        <f t="shared" si="3"/>
        <v>9397.36</v>
      </c>
      <c r="T18" s="116">
        <f t="shared" si="3"/>
        <v>697049.16</v>
      </c>
      <c r="U18" s="116">
        <f t="shared" si="3"/>
        <v>2987582.1399999997</v>
      </c>
    </row>
    <row r="22" spans="7:10" ht="15" customHeight="1">
      <c r="G22" s="117" t="s">
        <v>78</v>
      </c>
      <c r="H22" s="117"/>
      <c r="I22" s="117"/>
      <c r="J22" s="14">
        <f>+('semilavorati aggregato'!K28)-('semilavorati aggregato'!L28+'monomeri aggregato'!K18)</f>
        <v>27294.87000000011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2022-03-28T20:53:34Z</cp:lastPrinted>
  <dcterms:created xsi:type="dcterms:W3CDTF">2022-03-24T14:12:29Z</dcterms:created>
  <dcterms:modified xsi:type="dcterms:W3CDTF">2022-03-28T20:53:50Z</dcterms:modified>
  <cp:category/>
  <cp:version/>
  <cp:contentType/>
  <cp:contentStatus/>
</cp:coreProperties>
</file>