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<sst xmlns="http://schemas.openxmlformats.org/spreadsheetml/2006/main" count="258" uniqueCount="82">
  <si>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</si>
  <si>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</si>
  <si>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</si>
  <si>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</si>
  <si>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</si>
  <si>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</si>
  <si>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</si>
  <si>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</si>
  <si>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</si>
  <si>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</si>
  <si>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</si>
  <si>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</si>
  <si>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</si>
  <si>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</si>
  <si>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</si>
  <si>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</si>
  <si>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</si>
  <si>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</si>
  <si>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</si>
  <si>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</si>
  <si>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</si>
  <si>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</si>
  <si>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</si>
  <si>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</si>
  <si>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</si>
  <si>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</si>
  <si>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</si>
  <si>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</si>
  <si>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</si>
  <si>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</si>
  <si>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</si>
  <si>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</si>
  <si>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</si>
  <si>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</si>
  <si>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</si>
  <si>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</si>
  <si>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</si>
  <si>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</si>
  <si>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</si>
  <si>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</si>
  <si>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</si>
  <si>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</si>
  <si>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</si>
  <si>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</si>
  <si>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</si>
  <si>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</si>
  <si>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</si>
  <si>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</si>
  <si>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</si>
  <si>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</si>
  <si>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</si>
  <si>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</si>
  <si>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</si>
  <si>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</si>
  <si>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</si>
  <si>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</si>
  <si>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</si>
  <si>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</si>
  <si>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</si>
  <si>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</si>
  <si>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</si>
  <si>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</si>
  <si>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</si>
  <si>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</si>
  <si>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</si>
  <si>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</si>
  <si>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</si>
  <si>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</si>
  <si>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</si>
  <si>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</si>
  <si>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</si>
  <si>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</si>
  <si>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</si>
  <si>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</si>
  <si>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</si>
  <si>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</si>
  <si>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</si>
  <si>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</si>
  <si>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</si>
  <si>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2021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</si>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</sst>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10" fillId="34" borderId="24" xfId="0" applyFont="1" applyFill="1" applyBorder="1" applyAlignment="1" applyProtection="1">
      <alignment horizontal="center" wrapText="1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8" fillId="39" borderId="26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6" xfId="0" applyFont="1" applyFill="1" applyBorder="1" applyAlignment="1" applyProtection="1">
      <alignment horizontal="center"/>
      <protection/>
    </xf>
    <xf numFmtId="0" fontId="9" fillId="43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7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34" borderId="30" xfId="0" applyFont="1" applyFill="1" applyBorder="1" applyAlignment="1" applyProtection="1">
      <alignment horizontal="center" textRotation="90" wrapText="1"/>
      <protection/>
    </xf>
    <xf numFmtId="0" fontId="9" fillId="34" borderId="31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textRotation="90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11" fillId="42" borderId="22" xfId="0" applyFont="1" applyFill="1" applyBorder="1" applyAlignment="1" applyProtection="1">
      <alignment horizontal="center"/>
      <protection/>
    </xf>
    <xf numFmtId="0" fontId="11" fillId="42" borderId="36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4" borderId="40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37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0" xfId="0" applyNumberFormat="1" applyFont="1" applyFill="1" applyBorder="1" applyAlignment="1" applyProtection="1">
      <alignment horizontal="right"/>
      <protection/>
    </xf>
    <xf numFmtId="4" fontId="11" fillId="40" borderId="38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0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37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0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6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7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9" fillId="34" borderId="30" xfId="0" applyFont="1" applyFill="1" applyBorder="1" applyAlignment="1" applyProtection="1">
      <alignment horizontal="center" textRotation="90" wrapText="1"/>
      <protection/>
    </xf>
    <xf numFmtId="0" fontId="9" fillId="34" borderId="31" xfId="0" applyFont="1" applyFill="1" applyBorder="1" applyAlignment="1" applyProtection="1">
      <alignment horizontal="center" textRotation="90" wrapText="1"/>
      <protection/>
    </xf>
    <xf numFmtId="0" fontId="27" fillId="34" borderId="20" xfId="0" applyFont="1" applyFill="1" applyBorder="1" applyAlignment="1" applyProtection="1">
      <alignment horizontal="center" wrapText="1"/>
      <protection/>
    </xf>
    <xf numFmtId="0" fontId="27" fillId="34" borderId="21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textRotation="90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4" t="s">
        <v>80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9" t="s">
        <v>81</v>
      </c>
      <c r="O2" s="39"/>
      <c r="P2" s="39"/>
      <c r="Q2" s="39"/>
      <c r="R2" s="39"/>
      <c r="S2" s="39"/>
      <c r="T2" s="39"/>
      <c r="U2" s="39"/>
      <c r="V2" s="39"/>
    </row>
    <row r="3" spans="1:22" ht="16.5" customHeight="1">
      <c r="A3" s="20"/>
      <c r="B3" s="28"/>
      <c r="C3" s="19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3</v>
      </c>
      <c r="O3" s="51"/>
      <c r="P3" s="51"/>
      <c r="Q3" s="51"/>
      <c r="R3" s="51"/>
      <c r="S3" s="51"/>
      <c r="T3" s="51"/>
      <c r="U3" s="51"/>
      <c r="V3" s="52"/>
    </row>
    <row r="4" spans="1:22" ht="12.75" customHeight="1">
      <c r="A4" s="35" t="s">
        <v>4</v>
      </c>
      <c r="B4" s="36"/>
      <c r="C4" s="37"/>
      <c r="D4" s="53" t="s">
        <v>5</v>
      </c>
      <c r="E4" s="54" t="s">
        <v>6</v>
      </c>
      <c r="F4" s="53" t="s">
        <v>7</v>
      </c>
      <c r="G4" s="54" t="s">
        <v>8</v>
      </c>
      <c r="H4" s="53" t="s">
        <v>9</v>
      </c>
      <c r="I4" s="54" t="s">
        <v>10</v>
      </c>
      <c r="J4" s="53" t="s">
        <v>11</v>
      </c>
      <c r="K4" s="54" t="s">
        <v>12</v>
      </c>
      <c r="L4" s="53" t="s">
        <v>13</v>
      </c>
      <c r="M4" s="54" t="s">
        <v>14</v>
      </c>
      <c r="N4" s="53" t="s">
        <v>15</v>
      </c>
      <c r="O4" s="54" t="s">
        <v>16</v>
      </c>
      <c r="P4" s="53" t="s">
        <v>17</v>
      </c>
      <c r="Q4" s="54" t="s">
        <v>18</v>
      </c>
      <c r="R4" s="53" t="s">
        <v>19</v>
      </c>
      <c r="S4" s="54" t="s">
        <v>20</v>
      </c>
      <c r="T4" s="53" t="s">
        <v>21</v>
      </c>
      <c r="U4" s="54" t="s">
        <v>22</v>
      </c>
      <c r="V4" s="53" t="s">
        <v>23</v>
      </c>
    </row>
    <row r="5" spans="1:22" ht="15.75" customHeight="1">
      <c r="A5" s="31" t="s">
        <v>24</v>
      </c>
      <c r="B5" s="55"/>
      <c r="C5" s="32"/>
      <c r="D5" s="56"/>
      <c r="E5" s="57"/>
      <c r="F5" s="56"/>
      <c r="G5" s="57"/>
      <c r="H5" s="56"/>
      <c r="I5" s="57"/>
      <c r="J5" s="56"/>
      <c r="K5" s="57"/>
      <c r="L5" s="56"/>
      <c r="M5" s="57"/>
      <c r="N5" s="56"/>
      <c r="O5" s="57"/>
      <c r="P5" s="56"/>
      <c r="Q5" s="57"/>
      <c r="R5" s="56"/>
      <c r="S5" s="57"/>
      <c r="T5" s="56"/>
      <c r="U5" s="57"/>
      <c r="V5" s="56"/>
    </row>
    <row r="6" spans="1:22" ht="124.5" customHeight="1">
      <c r="A6" s="31"/>
      <c r="B6" s="55"/>
      <c r="C6" s="32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</row>
    <row r="7" spans="1:22" ht="15" customHeight="1">
      <c r="A7" s="24" t="s">
        <v>25</v>
      </c>
      <c r="B7" s="33" t="s">
        <v>26</v>
      </c>
      <c r="C7" s="33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0" t="s">
        <v>46</v>
      </c>
      <c r="B8" s="60"/>
      <c r="C8" s="61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0" t="s">
        <v>47</v>
      </c>
      <c r="C9" s="62"/>
      <c r="D9" s="63">
        <v>11485</v>
      </c>
      <c r="E9" s="63">
        <v>0</v>
      </c>
      <c r="F9" s="63">
        <v>524</v>
      </c>
      <c r="G9" s="63">
        <v>0</v>
      </c>
      <c r="H9" s="63">
        <v>0</v>
      </c>
      <c r="I9" s="63">
        <v>0</v>
      </c>
      <c r="J9" s="64">
        <f aca="true" t="shared" si="0" ref="J9:J19">+I9-H9</f>
        <v>0</v>
      </c>
      <c r="K9" s="63">
        <v>4720</v>
      </c>
      <c r="L9" s="65">
        <v>53636.81</v>
      </c>
      <c r="M9" s="66">
        <f aca="true" t="shared" si="1" ref="M9:M26">D9+E9+F9+G9-(J9+K9)+L9</f>
        <v>60925.81</v>
      </c>
      <c r="N9" s="63">
        <v>5835</v>
      </c>
      <c r="O9" s="67">
        <v>4015</v>
      </c>
      <c r="P9" s="63">
        <v>0</v>
      </c>
      <c r="Q9" s="63">
        <v>0</v>
      </c>
      <c r="R9" s="63">
        <v>0</v>
      </c>
      <c r="S9" s="63">
        <v>0</v>
      </c>
      <c r="T9" s="63">
        <v>49424.81</v>
      </c>
      <c r="U9" s="68">
        <v>1651</v>
      </c>
      <c r="V9" s="69">
        <f aca="true" t="shared" si="2" ref="V9:V19">SUM(N9:U9)</f>
        <v>60925.81</v>
      </c>
    </row>
    <row r="10" spans="1:22" ht="15" customHeight="1">
      <c r="A10" s="25">
        <v>2</v>
      </c>
      <c r="B10" s="40" t="s">
        <v>48</v>
      </c>
      <c r="C10" s="62"/>
      <c r="D10" s="63">
        <v>7930</v>
      </c>
      <c r="E10" s="63">
        <v>0</v>
      </c>
      <c r="F10" s="63">
        <v>0</v>
      </c>
      <c r="G10" s="63">
        <v>0</v>
      </c>
      <c r="H10" s="63">
        <v>4282</v>
      </c>
      <c r="I10" s="63">
        <v>6762</v>
      </c>
      <c r="J10" s="64">
        <f t="shared" si="0"/>
        <v>2480</v>
      </c>
      <c r="K10" s="63">
        <v>7972</v>
      </c>
      <c r="L10" s="65">
        <v>11890</v>
      </c>
      <c r="M10" s="66">
        <f t="shared" si="1"/>
        <v>9368</v>
      </c>
      <c r="N10" s="63">
        <v>5844</v>
      </c>
      <c r="O10" s="67">
        <v>0</v>
      </c>
      <c r="P10" s="63">
        <v>0</v>
      </c>
      <c r="Q10" s="63">
        <v>0</v>
      </c>
      <c r="R10" s="63">
        <v>3524</v>
      </c>
      <c r="S10" s="63">
        <v>0</v>
      </c>
      <c r="T10" s="63">
        <v>0</v>
      </c>
      <c r="U10" s="68">
        <v>0</v>
      </c>
      <c r="V10" s="69">
        <f t="shared" si="2"/>
        <v>9368</v>
      </c>
    </row>
    <row r="11" spans="1:22" ht="15" customHeight="1">
      <c r="A11" s="25">
        <v>3</v>
      </c>
      <c r="B11" s="40" t="s">
        <v>49</v>
      </c>
      <c r="C11" s="62"/>
      <c r="D11" s="63">
        <v>254427</v>
      </c>
      <c r="E11" s="63">
        <v>13198</v>
      </c>
      <c r="F11" s="63">
        <v>0</v>
      </c>
      <c r="G11" s="63">
        <v>49850</v>
      </c>
      <c r="H11" s="63">
        <v>70641</v>
      </c>
      <c r="I11" s="63">
        <v>92147</v>
      </c>
      <c r="J11" s="64">
        <f t="shared" si="0"/>
        <v>21506</v>
      </c>
      <c r="K11" s="63">
        <v>295969</v>
      </c>
      <c r="L11" s="65">
        <v>0</v>
      </c>
      <c r="M11" s="66">
        <f t="shared" si="1"/>
        <v>0</v>
      </c>
      <c r="N11" s="63">
        <v>0</v>
      </c>
      <c r="O11" s="67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8">
        <v>0</v>
      </c>
      <c r="V11" s="69">
        <f t="shared" si="2"/>
        <v>0</v>
      </c>
    </row>
    <row r="12" spans="1:22" ht="15" customHeight="1">
      <c r="A12" s="25">
        <v>4</v>
      </c>
      <c r="B12" s="40" t="s">
        <v>50</v>
      </c>
      <c r="C12" s="62"/>
      <c r="D12" s="63">
        <v>49918</v>
      </c>
      <c r="E12" s="63">
        <v>0</v>
      </c>
      <c r="F12" s="63">
        <v>0</v>
      </c>
      <c r="G12" s="63">
        <v>0</v>
      </c>
      <c r="H12" s="63">
        <v>35668</v>
      </c>
      <c r="I12" s="63">
        <v>38524</v>
      </c>
      <c r="J12" s="64">
        <f t="shared" si="0"/>
        <v>2856</v>
      </c>
      <c r="K12" s="63">
        <v>47062</v>
      </c>
      <c r="L12" s="65">
        <v>0</v>
      </c>
      <c r="M12" s="66">
        <f t="shared" si="1"/>
        <v>0</v>
      </c>
      <c r="N12" s="63">
        <v>0</v>
      </c>
      <c r="O12" s="67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8">
        <v>0</v>
      </c>
      <c r="V12" s="69">
        <f t="shared" si="2"/>
        <v>0</v>
      </c>
    </row>
    <row r="13" spans="1:22" ht="15" customHeight="1">
      <c r="A13" s="25">
        <v>5</v>
      </c>
      <c r="B13" s="40" t="s">
        <v>51</v>
      </c>
      <c r="C13" s="62"/>
      <c r="D13" s="63">
        <v>26187</v>
      </c>
      <c r="E13" s="63">
        <v>0</v>
      </c>
      <c r="F13" s="63">
        <v>0</v>
      </c>
      <c r="G13" s="63">
        <v>32946</v>
      </c>
      <c r="H13" s="63">
        <v>100897</v>
      </c>
      <c r="I13" s="63">
        <v>71470</v>
      </c>
      <c r="J13" s="64">
        <f t="shared" si="0"/>
        <v>-29427</v>
      </c>
      <c r="K13" s="63">
        <v>74945</v>
      </c>
      <c r="L13" s="65">
        <v>61123</v>
      </c>
      <c r="M13" s="66">
        <f t="shared" si="1"/>
        <v>74738</v>
      </c>
      <c r="N13" s="63">
        <v>0</v>
      </c>
      <c r="O13" s="67">
        <v>0</v>
      </c>
      <c r="P13" s="63">
        <v>0</v>
      </c>
      <c r="Q13" s="63">
        <v>0</v>
      </c>
      <c r="R13" s="63">
        <v>22440</v>
      </c>
      <c r="S13" s="63">
        <v>52298</v>
      </c>
      <c r="T13" s="63">
        <v>0</v>
      </c>
      <c r="U13" s="68">
        <v>0</v>
      </c>
      <c r="V13" s="69">
        <f t="shared" si="2"/>
        <v>74738</v>
      </c>
    </row>
    <row r="14" spans="1:22" ht="15" customHeight="1">
      <c r="A14" s="25">
        <v>6</v>
      </c>
      <c r="B14" s="40" t="s">
        <v>52</v>
      </c>
      <c r="C14" s="62"/>
      <c r="D14" s="63">
        <v>29401</v>
      </c>
      <c r="E14" s="63">
        <v>0</v>
      </c>
      <c r="F14" s="63">
        <v>0</v>
      </c>
      <c r="G14" s="63">
        <v>0</v>
      </c>
      <c r="H14" s="63">
        <v>5600</v>
      </c>
      <c r="I14" s="63">
        <v>6867</v>
      </c>
      <c r="J14" s="64">
        <f t="shared" si="0"/>
        <v>1267</v>
      </c>
      <c r="K14" s="63">
        <v>27870</v>
      </c>
      <c r="L14" s="65">
        <v>21232</v>
      </c>
      <c r="M14" s="66">
        <f t="shared" si="1"/>
        <v>21496</v>
      </c>
      <c r="N14" s="63">
        <v>21463</v>
      </c>
      <c r="O14" s="67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33</v>
      </c>
      <c r="U14" s="68">
        <v>0</v>
      </c>
      <c r="V14" s="69">
        <f t="shared" si="2"/>
        <v>21496</v>
      </c>
    </row>
    <row r="15" spans="1:22" ht="15" customHeight="1">
      <c r="A15" s="25">
        <v>7</v>
      </c>
      <c r="B15" s="40" t="s">
        <v>53</v>
      </c>
      <c r="C15" s="62"/>
      <c r="D15" s="63">
        <v>10470</v>
      </c>
      <c r="E15" s="63">
        <v>0</v>
      </c>
      <c r="F15" s="63">
        <v>0</v>
      </c>
      <c r="G15" s="63">
        <v>0</v>
      </c>
      <c r="H15" s="63">
        <v>18697.67</v>
      </c>
      <c r="I15" s="63">
        <v>14400.51</v>
      </c>
      <c r="J15" s="64">
        <f t="shared" si="0"/>
        <v>-4297.159999999998</v>
      </c>
      <c r="K15" s="63">
        <v>11266.16</v>
      </c>
      <c r="L15" s="65">
        <v>0</v>
      </c>
      <c r="M15" s="66">
        <f t="shared" si="1"/>
        <v>3500.999999999998</v>
      </c>
      <c r="N15" s="63">
        <v>0</v>
      </c>
      <c r="O15" s="67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3501</v>
      </c>
      <c r="U15" s="68">
        <v>0</v>
      </c>
      <c r="V15" s="69">
        <f t="shared" si="2"/>
        <v>3501</v>
      </c>
    </row>
    <row r="16" spans="1:22" ht="15" customHeight="1">
      <c r="A16" s="25">
        <v>8</v>
      </c>
      <c r="B16" s="40" t="s">
        <v>54</v>
      </c>
      <c r="C16" s="62"/>
      <c r="D16" s="63">
        <v>5584</v>
      </c>
      <c r="E16" s="63">
        <v>5628.35</v>
      </c>
      <c r="F16" s="63">
        <v>0</v>
      </c>
      <c r="G16" s="63">
        <v>0</v>
      </c>
      <c r="H16" s="63">
        <v>22036.01</v>
      </c>
      <c r="I16" s="63">
        <v>22912.1</v>
      </c>
      <c r="J16" s="64">
        <f t="shared" si="0"/>
        <v>876.0900000000001</v>
      </c>
      <c r="K16" s="63">
        <v>5045.25</v>
      </c>
      <c r="L16" s="65">
        <v>8225</v>
      </c>
      <c r="M16" s="66">
        <f t="shared" si="1"/>
        <v>13516.01</v>
      </c>
      <c r="N16" s="63">
        <v>0</v>
      </c>
      <c r="O16" s="67">
        <v>0</v>
      </c>
      <c r="P16" s="63">
        <v>0</v>
      </c>
      <c r="Q16" s="63">
        <v>0</v>
      </c>
      <c r="R16" s="63">
        <v>8167</v>
      </c>
      <c r="S16" s="63">
        <v>0</v>
      </c>
      <c r="T16" s="63">
        <v>5349</v>
      </c>
      <c r="U16" s="68">
        <v>0</v>
      </c>
      <c r="V16" s="69">
        <f t="shared" si="2"/>
        <v>13516</v>
      </c>
    </row>
    <row r="17" spans="1:22" ht="15" customHeight="1">
      <c r="A17" s="25">
        <v>9</v>
      </c>
      <c r="B17" s="40" t="s">
        <v>55</v>
      </c>
      <c r="C17" s="62"/>
      <c r="D17" s="63">
        <v>0</v>
      </c>
      <c r="E17" s="63">
        <v>0</v>
      </c>
      <c r="F17" s="63">
        <v>0</v>
      </c>
      <c r="G17" s="63">
        <v>0</v>
      </c>
      <c r="H17" s="63">
        <v>8078</v>
      </c>
      <c r="I17" s="63">
        <v>6253</v>
      </c>
      <c r="J17" s="64">
        <f t="shared" si="0"/>
        <v>-1825</v>
      </c>
      <c r="K17" s="63">
        <v>1825</v>
      </c>
      <c r="L17" s="65">
        <v>0</v>
      </c>
      <c r="M17" s="66">
        <f t="shared" si="1"/>
        <v>0</v>
      </c>
      <c r="N17" s="63">
        <v>0</v>
      </c>
      <c r="O17" s="67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8">
        <v>0</v>
      </c>
      <c r="V17" s="69">
        <f t="shared" si="2"/>
        <v>0</v>
      </c>
    </row>
    <row r="18" spans="1:22" ht="15" customHeight="1">
      <c r="A18" s="25">
        <v>10</v>
      </c>
      <c r="B18" s="40" t="s">
        <v>56</v>
      </c>
      <c r="C18" s="62"/>
      <c r="D18" s="63"/>
      <c r="E18" s="63"/>
      <c r="F18" s="63"/>
      <c r="G18" s="63"/>
      <c r="H18" s="63"/>
      <c r="I18" s="63"/>
      <c r="J18" s="64">
        <f t="shared" si="0"/>
        <v>0</v>
      </c>
      <c r="K18" s="63"/>
      <c r="L18" s="65"/>
      <c r="M18" s="66">
        <f t="shared" si="1"/>
        <v>0</v>
      </c>
      <c r="N18" s="63"/>
      <c r="O18" s="67"/>
      <c r="P18" s="63"/>
      <c r="Q18" s="63"/>
      <c r="R18" s="63"/>
      <c r="S18" s="63"/>
      <c r="T18" s="63"/>
      <c r="U18" s="68"/>
      <c r="V18" s="69">
        <f t="shared" si="2"/>
        <v>0</v>
      </c>
    </row>
    <row r="19" spans="1:22" ht="15" customHeight="1">
      <c r="A19" s="25">
        <v>11</v>
      </c>
      <c r="B19" s="40" t="s">
        <v>57</v>
      </c>
      <c r="C19" s="62"/>
      <c r="D19" s="63">
        <v>0</v>
      </c>
      <c r="E19" s="63">
        <v>0</v>
      </c>
      <c r="F19" s="63">
        <v>0</v>
      </c>
      <c r="G19" s="63">
        <v>293.42</v>
      </c>
      <c r="H19" s="63">
        <v>19896.48</v>
      </c>
      <c r="I19" s="63">
        <v>14704.59</v>
      </c>
      <c r="J19" s="64">
        <f t="shared" si="0"/>
        <v>-5191.889999999999</v>
      </c>
      <c r="K19" s="63">
        <v>3615.76</v>
      </c>
      <c r="L19" s="65">
        <v>6913.05</v>
      </c>
      <c r="M19" s="66">
        <f t="shared" si="1"/>
        <v>8782.599999999999</v>
      </c>
      <c r="N19" s="63">
        <v>0</v>
      </c>
      <c r="O19" s="67">
        <v>0</v>
      </c>
      <c r="P19" s="63">
        <v>0</v>
      </c>
      <c r="Q19" s="63">
        <v>0</v>
      </c>
      <c r="R19" s="63">
        <v>1988.56</v>
      </c>
      <c r="S19" s="63">
        <v>4457.93</v>
      </c>
      <c r="T19" s="63">
        <v>2336.12</v>
      </c>
      <c r="U19" s="68">
        <v>0</v>
      </c>
      <c r="V19" s="69">
        <f t="shared" si="2"/>
        <v>8782.61</v>
      </c>
    </row>
    <row r="20" spans="1:22" ht="15" customHeight="1">
      <c r="A20" s="26"/>
      <c r="B20" s="70" t="s">
        <v>58</v>
      </c>
      <c r="C20" s="71"/>
      <c r="D20" s="72">
        <f aca="true" t="shared" si="3" ref="D20:L20">SUM(D9:D19)</f>
        <v>395402</v>
      </c>
      <c r="E20" s="72">
        <f t="shared" si="3"/>
        <v>18826.35</v>
      </c>
      <c r="F20" s="72">
        <f t="shared" si="3"/>
        <v>524</v>
      </c>
      <c r="G20" s="72">
        <f t="shared" si="3"/>
        <v>83089.42</v>
      </c>
      <c r="H20" s="72">
        <f t="shared" si="3"/>
        <v>285796.16</v>
      </c>
      <c r="I20" s="72">
        <f t="shared" si="3"/>
        <v>274040.2</v>
      </c>
      <c r="J20" s="72">
        <f t="shared" si="3"/>
        <v>-11755.959999999997</v>
      </c>
      <c r="K20" s="72">
        <f t="shared" si="3"/>
        <v>480290.17</v>
      </c>
      <c r="L20" s="72">
        <f t="shared" si="3"/>
        <v>163019.86</v>
      </c>
      <c r="M20" s="73">
        <f t="shared" si="1"/>
        <v>192327.41999999998</v>
      </c>
      <c r="N20" s="72">
        <f aca="true" t="shared" si="4" ref="N20:V20">SUM(N9:N19)</f>
        <v>33142</v>
      </c>
      <c r="O20" s="72">
        <f t="shared" si="4"/>
        <v>4015</v>
      </c>
      <c r="P20" s="72">
        <f t="shared" si="4"/>
        <v>0</v>
      </c>
      <c r="Q20" s="72">
        <f t="shared" si="4"/>
        <v>0</v>
      </c>
      <c r="R20" s="72">
        <f t="shared" si="4"/>
        <v>36119.56</v>
      </c>
      <c r="S20" s="72">
        <f t="shared" si="4"/>
        <v>56755.93</v>
      </c>
      <c r="T20" s="72">
        <f t="shared" si="4"/>
        <v>60643.93</v>
      </c>
      <c r="U20" s="72">
        <f t="shared" si="4"/>
        <v>1651</v>
      </c>
      <c r="V20" s="74">
        <f t="shared" si="4"/>
        <v>192327.41999999998</v>
      </c>
    </row>
    <row r="21" spans="1:22" ht="15" customHeight="1">
      <c r="A21" s="25">
        <v>12</v>
      </c>
      <c r="B21" s="40" t="s">
        <v>59</v>
      </c>
      <c r="C21" s="62"/>
      <c r="D21" s="63">
        <v>0</v>
      </c>
      <c r="E21" s="63">
        <v>26461</v>
      </c>
      <c r="F21" s="63">
        <v>184</v>
      </c>
      <c r="G21" s="63">
        <v>0</v>
      </c>
      <c r="H21" s="63">
        <v>13253</v>
      </c>
      <c r="I21" s="63">
        <v>5768</v>
      </c>
      <c r="J21" s="64">
        <f>+I21-H21</f>
        <v>-7485</v>
      </c>
      <c r="K21" s="63">
        <v>36118</v>
      </c>
      <c r="L21" s="65">
        <v>37435</v>
      </c>
      <c r="M21" s="66">
        <f t="shared" si="1"/>
        <v>35447</v>
      </c>
      <c r="N21" s="63">
        <v>14194</v>
      </c>
      <c r="O21" s="67">
        <v>0</v>
      </c>
      <c r="P21" s="63">
        <v>12402</v>
      </c>
      <c r="Q21" s="63">
        <v>0</v>
      </c>
      <c r="R21" s="63">
        <v>8036</v>
      </c>
      <c r="S21" s="63">
        <v>0</v>
      </c>
      <c r="T21" s="63">
        <v>815</v>
      </c>
      <c r="U21" s="68">
        <v>0</v>
      </c>
      <c r="V21" s="69">
        <f>SUM(N21:U21)</f>
        <v>35447</v>
      </c>
    </row>
    <row r="22" spans="1:22" ht="15" customHeight="1">
      <c r="A22" s="25">
        <v>13</v>
      </c>
      <c r="B22" s="40" t="s">
        <v>60</v>
      </c>
      <c r="C22" s="62"/>
      <c r="D22" s="63">
        <v>0</v>
      </c>
      <c r="E22" s="63">
        <v>624</v>
      </c>
      <c r="F22" s="63">
        <v>0</v>
      </c>
      <c r="G22" s="63">
        <v>5232</v>
      </c>
      <c r="H22" s="63">
        <v>104208</v>
      </c>
      <c r="I22" s="63">
        <v>88074</v>
      </c>
      <c r="J22" s="64">
        <f>+I22-H22</f>
        <v>-16134</v>
      </c>
      <c r="K22" s="63">
        <v>27900</v>
      </c>
      <c r="L22" s="65">
        <v>135176</v>
      </c>
      <c r="M22" s="66">
        <f t="shared" si="1"/>
        <v>129266</v>
      </c>
      <c r="N22" s="63">
        <v>79773</v>
      </c>
      <c r="O22" s="67">
        <v>0</v>
      </c>
      <c r="P22" s="63">
        <v>21497</v>
      </c>
      <c r="Q22" s="63">
        <v>0</v>
      </c>
      <c r="R22" s="63">
        <v>8169</v>
      </c>
      <c r="S22" s="63">
        <v>19815</v>
      </c>
      <c r="T22" s="63">
        <v>0</v>
      </c>
      <c r="U22" s="68">
        <v>12</v>
      </c>
      <c r="V22" s="69">
        <f>SUM(N22:U22)</f>
        <v>129266</v>
      </c>
    </row>
    <row r="23" spans="1:22" ht="15" customHeight="1">
      <c r="A23" s="25">
        <v>14</v>
      </c>
      <c r="B23" s="40" t="s">
        <v>61</v>
      </c>
      <c r="C23" s="62"/>
      <c r="D23" s="63">
        <v>0</v>
      </c>
      <c r="E23" s="63">
        <v>0</v>
      </c>
      <c r="F23" s="63">
        <v>2470</v>
      </c>
      <c r="G23" s="63">
        <v>3381</v>
      </c>
      <c r="H23" s="63">
        <v>40036</v>
      </c>
      <c r="I23" s="63">
        <v>40479</v>
      </c>
      <c r="J23" s="64">
        <f>+I23-H23</f>
        <v>443</v>
      </c>
      <c r="K23" s="63">
        <v>45346</v>
      </c>
      <c r="L23" s="65">
        <v>40064</v>
      </c>
      <c r="M23" s="66">
        <f t="shared" si="1"/>
        <v>126</v>
      </c>
      <c r="N23" s="63">
        <v>0</v>
      </c>
      <c r="O23" s="67">
        <v>0</v>
      </c>
      <c r="P23" s="63">
        <v>0</v>
      </c>
      <c r="Q23" s="63">
        <v>0</v>
      </c>
      <c r="R23" s="63">
        <v>126</v>
      </c>
      <c r="S23" s="63">
        <v>0</v>
      </c>
      <c r="T23" s="63">
        <v>0</v>
      </c>
      <c r="U23" s="68">
        <v>0</v>
      </c>
      <c r="V23" s="69">
        <f>SUM(N23:U23)</f>
        <v>126</v>
      </c>
    </row>
    <row r="24" spans="1:22" ht="15" customHeight="1">
      <c r="A24" s="26"/>
      <c r="B24" s="70" t="s">
        <v>62</v>
      </c>
      <c r="C24" s="71"/>
      <c r="D24" s="72">
        <f aca="true" t="shared" si="5" ref="D24:L24">SUM(D21:D23)</f>
        <v>0</v>
      </c>
      <c r="E24" s="72">
        <f t="shared" si="5"/>
        <v>27085</v>
      </c>
      <c r="F24" s="72">
        <f t="shared" si="5"/>
        <v>2654</v>
      </c>
      <c r="G24" s="72">
        <f t="shared" si="5"/>
        <v>8613</v>
      </c>
      <c r="H24" s="72">
        <f t="shared" si="5"/>
        <v>157497</v>
      </c>
      <c r="I24" s="72">
        <f t="shared" si="5"/>
        <v>134321</v>
      </c>
      <c r="J24" s="72">
        <f t="shared" si="5"/>
        <v>-23176</v>
      </c>
      <c r="K24" s="72">
        <f t="shared" si="5"/>
        <v>109364</v>
      </c>
      <c r="L24" s="75">
        <f t="shared" si="5"/>
        <v>212675</v>
      </c>
      <c r="M24" s="73">
        <f t="shared" si="1"/>
        <v>164839</v>
      </c>
      <c r="N24" s="72">
        <f aca="true" t="shared" si="6" ref="N24:V24">SUM(N21:N23)</f>
        <v>93967</v>
      </c>
      <c r="O24" s="72">
        <f t="shared" si="6"/>
        <v>0</v>
      </c>
      <c r="P24" s="72">
        <f t="shared" si="6"/>
        <v>33899</v>
      </c>
      <c r="Q24" s="72">
        <f t="shared" si="6"/>
        <v>0</v>
      </c>
      <c r="R24" s="72">
        <f t="shared" si="6"/>
        <v>16331</v>
      </c>
      <c r="S24" s="72">
        <f t="shared" si="6"/>
        <v>19815</v>
      </c>
      <c r="T24" s="72">
        <f t="shared" si="6"/>
        <v>815</v>
      </c>
      <c r="U24" s="72">
        <f t="shared" si="6"/>
        <v>12</v>
      </c>
      <c r="V24" s="74">
        <f t="shared" si="6"/>
        <v>164839</v>
      </c>
    </row>
    <row r="25" spans="1:22" ht="15" customHeight="1">
      <c r="A25" s="25">
        <v>15</v>
      </c>
      <c r="B25" s="40" t="s">
        <v>63</v>
      </c>
      <c r="C25" s="62"/>
      <c r="D25" s="63">
        <v>54732</v>
      </c>
      <c r="E25" s="63">
        <v>964.42</v>
      </c>
      <c r="F25" s="63">
        <v>819.6</v>
      </c>
      <c r="G25" s="63">
        <v>0</v>
      </c>
      <c r="H25" s="63">
        <v>0</v>
      </c>
      <c r="I25" s="63">
        <v>0</v>
      </c>
      <c r="J25" s="64">
        <f>+I25-H25</f>
        <v>0</v>
      </c>
      <c r="K25" s="63">
        <v>964.42</v>
      </c>
      <c r="L25" s="65">
        <v>0</v>
      </c>
      <c r="M25" s="66">
        <f t="shared" si="1"/>
        <v>55551.6</v>
      </c>
      <c r="N25" s="63">
        <v>0</v>
      </c>
      <c r="O25" s="67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55551.6</v>
      </c>
      <c r="U25" s="68">
        <v>0</v>
      </c>
      <c r="V25" s="69">
        <f>SUM(N25:U25)</f>
        <v>55551.6</v>
      </c>
    </row>
    <row r="26" spans="1:22" ht="15" customHeight="1">
      <c r="A26" s="25">
        <v>16</v>
      </c>
      <c r="B26" s="40" t="s">
        <v>64</v>
      </c>
      <c r="C26" s="62"/>
      <c r="D26" s="63">
        <v>0</v>
      </c>
      <c r="E26" s="63">
        <v>2702</v>
      </c>
      <c r="F26" s="63">
        <v>0</v>
      </c>
      <c r="G26" s="63">
        <v>0</v>
      </c>
      <c r="H26" s="63">
        <v>3526</v>
      </c>
      <c r="I26" s="63">
        <v>2237</v>
      </c>
      <c r="J26" s="64">
        <f>+I26-H26</f>
        <v>-1289</v>
      </c>
      <c r="K26" s="63">
        <v>3991</v>
      </c>
      <c r="L26" s="65">
        <v>3991</v>
      </c>
      <c r="M26" s="66">
        <f t="shared" si="1"/>
        <v>3991</v>
      </c>
      <c r="N26" s="63">
        <v>3991</v>
      </c>
      <c r="O26" s="67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8">
        <v>0</v>
      </c>
      <c r="V26" s="69">
        <f>SUM(N26:U26)</f>
        <v>3991</v>
      </c>
    </row>
    <row r="27" spans="1:22" ht="15" customHeight="1">
      <c r="A27" s="26"/>
      <c r="B27" s="70" t="s">
        <v>65</v>
      </c>
      <c r="C27" s="71"/>
      <c r="D27" s="76">
        <f aca="true" t="shared" si="7" ref="D27:J27">SUM(D25:D26)</f>
        <v>54732</v>
      </c>
      <c r="E27" s="76">
        <f t="shared" si="7"/>
        <v>3666.42</v>
      </c>
      <c r="F27" s="76">
        <f t="shared" si="7"/>
        <v>819.6</v>
      </c>
      <c r="G27" s="76">
        <f t="shared" si="7"/>
        <v>0</v>
      </c>
      <c r="H27" s="76">
        <f t="shared" si="7"/>
        <v>3526</v>
      </c>
      <c r="I27" s="76">
        <f t="shared" si="7"/>
        <v>2237</v>
      </c>
      <c r="J27" s="76">
        <f t="shared" si="7"/>
        <v>-1289</v>
      </c>
      <c r="K27" s="76">
        <f>L27+M27-(D27+E27+F27+G27)</f>
        <v>5280</v>
      </c>
      <c r="L27" s="76">
        <f>SUM(K25:K26)</f>
        <v>4955.42</v>
      </c>
      <c r="M27" s="76">
        <f aca="true" t="shared" si="8" ref="M27:V27">SUM(M25:M26)</f>
        <v>59542.6</v>
      </c>
      <c r="N27" s="76">
        <f t="shared" si="8"/>
        <v>3991</v>
      </c>
      <c r="O27" s="76">
        <f t="shared" si="8"/>
        <v>0</v>
      </c>
      <c r="P27" s="76">
        <f t="shared" si="8"/>
        <v>0</v>
      </c>
      <c r="Q27" s="76">
        <f t="shared" si="8"/>
        <v>0</v>
      </c>
      <c r="R27" s="76">
        <f t="shared" si="8"/>
        <v>0</v>
      </c>
      <c r="S27" s="76">
        <f t="shared" si="8"/>
        <v>0</v>
      </c>
      <c r="T27" s="76">
        <f t="shared" si="8"/>
        <v>55551.6</v>
      </c>
      <c r="U27" s="76">
        <f t="shared" si="8"/>
        <v>0</v>
      </c>
      <c r="V27" s="77">
        <f t="shared" si="8"/>
        <v>59542.6</v>
      </c>
    </row>
    <row r="28" spans="1:22" ht="15" customHeight="1">
      <c r="A28" s="27"/>
      <c r="B28" s="78" t="s">
        <v>66</v>
      </c>
      <c r="C28" s="79"/>
      <c r="D28" s="80">
        <f aca="true" t="shared" si="9" ref="D28:V28">+D20+D24+D27</f>
        <v>450134</v>
      </c>
      <c r="E28" s="80">
        <f t="shared" si="9"/>
        <v>49577.77</v>
      </c>
      <c r="F28" s="80">
        <f t="shared" si="9"/>
        <v>3997.6</v>
      </c>
      <c r="G28" s="80">
        <f t="shared" si="9"/>
        <v>91702.42</v>
      </c>
      <c r="H28" s="80">
        <f t="shared" si="9"/>
        <v>446819.16</v>
      </c>
      <c r="I28" s="80">
        <f t="shared" si="9"/>
        <v>410598.2</v>
      </c>
      <c r="J28" s="80">
        <f t="shared" si="9"/>
        <v>-36220.96</v>
      </c>
      <c r="K28" s="80">
        <f t="shared" si="9"/>
        <v>594934.1699999999</v>
      </c>
      <c r="L28" s="80">
        <f t="shared" si="9"/>
        <v>380650.27999999997</v>
      </c>
      <c r="M28" s="80">
        <f t="shared" si="9"/>
        <v>416709.01999999996</v>
      </c>
      <c r="N28" s="80">
        <f t="shared" si="9"/>
        <v>131100</v>
      </c>
      <c r="O28" s="80">
        <f t="shared" si="9"/>
        <v>4015</v>
      </c>
      <c r="P28" s="80">
        <f t="shared" si="9"/>
        <v>33899</v>
      </c>
      <c r="Q28" s="80">
        <f t="shared" si="9"/>
        <v>0</v>
      </c>
      <c r="R28" s="80">
        <f t="shared" si="9"/>
        <v>52450.56</v>
      </c>
      <c r="S28" s="80">
        <f t="shared" si="9"/>
        <v>76570.93</v>
      </c>
      <c r="T28" s="80">
        <f t="shared" si="9"/>
        <v>117010.53</v>
      </c>
      <c r="U28" s="80">
        <f t="shared" si="9"/>
        <v>1663</v>
      </c>
      <c r="V28" s="81">
        <f t="shared" si="9"/>
        <v>416709.01999999996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44" t="s">
        <v>80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39" t="s">
        <v>81</v>
      </c>
      <c r="N2" s="39"/>
      <c r="O2" s="39"/>
      <c r="P2" s="39"/>
      <c r="Q2" s="39"/>
      <c r="R2" s="39"/>
      <c r="S2" s="39"/>
      <c r="T2" s="39"/>
      <c r="U2" s="39"/>
    </row>
    <row r="3" spans="1:21" ht="16.5" customHeight="1">
      <c r="A3" s="9"/>
      <c r="B3" s="9"/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9"/>
      <c r="M3" s="50" t="s">
        <v>3</v>
      </c>
      <c r="N3" s="51"/>
      <c r="O3" s="51"/>
      <c r="P3" s="51"/>
      <c r="Q3" s="51"/>
      <c r="R3" s="51"/>
      <c r="S3" s="51"/>
      <c r="T3" s="51"/>
      <c r="U3" s="52"/>
    </row>
    <row r="4" spans="1:21" ht="12.75" customHeight="1">
      <c r="A4" s="35" t="s">
        <v>4</v>
      </c>
      <c r="B4" s="37"/>
      <c r="C4" s="53" t="s">
        <v>5</v>
      </c>
      <c r="D4" s="54" t="s">
        <v>6</v>
      </c>
      <c r="E4" s="53" t="s">
        <v>7</v>
      </c>
      <c r="F4" s="54" t="s">
        <v>8</v>
      </c>
      <c r="G4" s="53" t="s">
        <v>9</v>
      </c>
      <c r="H4" s="54" t="s">
        <v>10</v>
      </c>
      <c r="I4" s="53" t="s">
        <v>11</v>
      </c>
      <c r="J4" s="54" t="s">
        <v>12</v>
      </c>
      <c r="K4" s="53" t="s">
        <v>13</v>
      </c>
      <c r="L4" s="54" t="s">
        <v>14</v>
      </c>
      <c r="M4" s="53" t="s">
        <v>15</v>
      </c>
      <c r="N4" s="54" t="s">
        <v>16</v>
      </c>
      <c r="O4" s="53" t="s">
        <v>17</v>
      </c>
      <c r="P4" s="54" t="s">
        <v>18</v>
      </c>
      <c r="Q4" s="53" t="s">
        <v>19</v>
      </c>
      <c r="R4" s="54" t="s">
        <v>20</v>
      </c>
      <c r="S4" s="53" t="s">
        <v>21</v>
      </c>
      <c r="T4" s="54" t="s">
        <v>22</v>
      </c>
      <c r="U4" s="53" t="s">
        <v>23</v>
      </c>
    </row>
    <row r="5" spans="1:21" ht="15.75" customHeight="1">
      <c r="A5" s="31" t="s">
        <v>24</v>
      </c>
      <c r="B5" s="32"/>
      <c r="C5" s="56"/>
      <c r="D5" s="57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</row>
    <row r="6" spans="1:21" ht="124.5" customHeight="1">
      <c r="A6" s="42"/>
      <c r="B6" s="43"/>
      <c r="C6" s="58"/>
      <c r="D6" s="59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4" t="s">
        <v>67</v>
      </c>
      <c r="B8" s="34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8388</v>
      </c>
      <c r="E9" s="1">
        <v>0</v>
      </c>
      <c r="F9" s="1">
        <v>0</v>
      </c>
      <c r="G9" s="2">
        <v>13763</v>
      </c>
      <c r="H9" s="1">
        <v>10287</v>
      </c>
      <c r="I9" s="4">
        <f aca="true" t="shared" si="0" ref="I9:I17">+H9-G9</f>
        <v>-3476</v>
      </c>
      <c r="J9" s="8"/>
      <c r="K9" s="2">
        <v>72243</v>
      </c>
      <c r="L9" s="4">
        <f aca="true" t="shared" si="1" ref="L9:L17">+C9+D9+E9+F9-I9-J9+K9</f>
        <v>84107</v>
      </c>
      <c r="M9" s="2">
        <v>0</v>
      </c>
      <c r="N9" s="8"/>
      <c r="O9" s="2">
        <v>12904</v>
      </c>
      <c r="P9" s="2">
        <v>0</v>
      </c>
      <c r="Q9" s="2">
        <v>29543</v>
      </c>
      <c r="R9" s="2">
        <v>13045</v>
      </c>
      <c r="S9" s="2">
        <v>0</v>
      </c>
      <c r="T9" s="2">
        <v>28615</v>
      </c>
      <c r="U9" s="4">
        <f aca="true" t="shared" si="2" ref="U9:U17">SUM(M9:T9)</f>
        <v>84107</v>
      </c>
    </row>
    <row r="10" spans="1:21" ht="15" customHeight="1">
      <c r="A10" s="3">
        <v>18</v>
      </c>
      <c r="B10" s="3" t="s">
        <v>69</v>
      </c>
      <c r="C10" s="7"/>
      <c r="D10" s="1">
        <v>13193</v>
      </c>
      <c r="E10" s="1">
        <v>1607.82</v>
      </c>
      <c r="F10" s="1">
        <v>5548</v>
      </c>
      <c r="G10" s="2">
        <v>16301.29</v>
      </c>
      <c r="H10" s="1">
        <v>15069.94</v>
      </c>
      <c r="I10" s="4">
        <f t="shared" si="0"/>
        <v>-1231.3500000000004</v>
      </c>
      <c r="J10" s="8"/>
      <c r="K10" s="2">
        <v>43410</v>
      </c>
      <c r="L10" s="4">
        <f t="shared" si="1"/>
        <v>64990.17</v>
      </c>
      <c r="M10" s="2">
        <v>0</v>
      </c>
      <c r="N10" s="8"/>
      <c r="O10" s="2">
        <v>9138</v>
      </c>
      <c r="P10" s="2">
        <v>0</v>
      </c>
      <c r="Q10" s="2">
        <v>16489</v>
      </c>
      <c r="R10" s="2">
        <v>8925</v>
      </c>
      <c r="S10" s="2">
        <v>575.17</v>
      </c>
      <c r="T10" s="2">
        <v>29863</v>
      </c>
      <c r="U10" s="4">
        <f t="shared" si="2"/>
        <v>64990.17</v>
      </c>
    </row>
    <row r="11" spans="1:21" ht="15" customHeight="1">
      <c r="A11" s="3">
        <v>19</v>
      </c>
      <c r="B11" s="3" t="s">
        <v>70</v>
      </c>
      <c r="C11" s="7"/>
      <c r="D11" s="1">
        <v>3871</v>
      </c>
      <c r="E11" s="1">
        <v>0</v>
      </c>
      <c r="F11" s="1">
        <v>0</v>
      </c>
      <c r="G11" s="2">
        <v>7931.83</v>
      </c>
      <c r="H11" s="1">
        <v>5437.32</v>
      </c>
      <c r="I11" s="4">
        <f t="shared" si="0"/>
        <v>-2494.51</v>
      </c>
      <c r="J11" s="8"/>
      <c r="K11" s="2">
        <v>14760</v>
      </c>
      <c r="L11" s="4">
        <f t="shared" si="1"/>
        <v>21125.510000000002</v>
      </c>
      <c r="M11" s="2">
        <v>0</v>
      </c>
      <c r="N11" s="8"/>
      <c r="O11" s="2">
        <v>6454</v>
      </c>
      <c r="P11" s="2">
        <v>0</v>
      </c>
      <c r="Q11" s="2">
        <v>559</v>
      </c>
      <c r="R11" s="2">
        <v>0</v>
      </c>
      <c r="S11" s="2">
        <v>0</v>
      </c>
      <c r="T11" s="2">
        <v>14112.51</v>
      </c>
      <c r="U11" s="4">
        <f t="shared" si="2"/>
        <v>21125.510000000002</v>
      </c>
    </row>
    <row r="12" spans="1:21" ht="15" customHeight="1">
      <c r="A12" s="3">
        <v>20</v>
      </c>
      <c r="B12" s="3" t="s">
        <v>71</v>
      </c>
      <c r="C12" s="7"/>
      <c r="D12" s="1">
        <v>7875</v>
      </c>
      <c r="E12" s="1">
        <v>0</v>
      </c>
      <c r="F12" s="1">
        <v>10186</v>
      </c>
      <c r="G12" s="2">
        <v>19113</v>
      </c>
      <c r="H12" s="1">
        <v>13898</v>
      </c>
      <c r="I12" s="4">
        <f t="shared" si="0"/>
        <v>-5215</v>
      </c>
      <c r="J12" s="8"/>
      <c r="K12" s="2">
        <v>31752</v>
      </c>
      <c r="L12" s="4">
        <f t="shared" si="1"/>
        <v>55028</v>
      </c>
      <c r="M12" s="2">
        <v>14270</v>
      </c>
      <c r="N12" s="8"/>
      <c r="O12" s="2">
        <v>4535</v>
      </c>
      <c r="P12" s="2">
        <v>0</v>
      </c>
      <c r="Q12" s="2">
        <v>28684</v>
      </c>
      <c r="R12" s="2">
        <v>7539</v>
      </c>
      <c r="S12" s="2">
        <v>0</v>
      </c>
      <c r="T12" s="2">
        <v>0</v>
      </c>
      <c r="U12" s="4">
        <f t="shared" si="2"/>
        <v>55028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3552</v>
      </c>
      <c r="H13" s="1">
        <v>2939</v>
      </c>
      <c r="I13" s="4">
        <f t="shared" si="0"/>
        <v>-613</v>
      </c>
      <c r="J13" s="8"/>
      <c r="K13" s="2">
        <v>3163</v>
      </c>
      <c r="L13" s="4">
        <f t="shared" si="1"/>
        <v>3776</v>
      </c>
      <c r="M13" s="2">
        <v>0</v>
      </c>
      <c r="N13" s="8"/>
      <c r="O13" s="2">
        <v>0</v>
      </c>
      <c r="P13" s="2">
        <v>0</v>
      </c>
      <c r="Q13" s="2">
        <v>3776</v>
      </c>
      <c r="R13" s="2">
        <v>0</v>
      </c>
      <c r="S13" s="2">
        <v>0</v>
      </c>
      <c r="T13" s="2">
        <v>0</v>
      </c>
      <c r="U13" s="4">
        <f t="shared" si="2"/>
        <v>3776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5415</v>
      </c>
      <c r="H14" s="1">
        <v>5585</v>
      </c>
      <c r="I14" s="4">
        <f t="shared" si="0"/>
        <v>170</v>
      </c>
      <c r="J14" s="8"/>
      <c r="K14" s="2">
        <v>4171</v>
      </c>
      <c r="L14" s="4">
        <f t="shared" si="1"/>
        <v>4001</v>
      </c>
      <c r="M14" s="2">
        <v>0</v>
      </c>
      <c r="N14" s="8"/>
      <c r="O14" s="2">
        <v>4001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4">
        <f t="shared" si="2"/>
        <v>4001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12046</v>
      </c>
      <c r="H16" s="1">
        <v>13182</v>
      </c>
      <c r="I16" s="4">
        <f t="shared" si="0"/>
        <v>1136</v>
      </c>
      <c r="J16" s="8"/>
      <c r="K16" s="2">
        <v>6343</v>
      </c>
      <c r="L16" s="4">
        <f t="shared" si="1"/>
        <v>5207</v>
      </c>
      <c r="M16" s="2">
        <v>0</v>
      </c>
      <c r="N16" s="8"/>
      <c r="O16" s="2">
        <v>2476</v>
      </c>
      <c r="P16" s="2">
        <v>0</v>
      </c>
      <c r="Q16" s="2">
        <v>814</v>
      </c>
      <c r="R16" s="2">
        <v>1917</v>
      </c>
      <c r="S16" s="2">
        <v>0</v>
      </c>
      <c r="T16" s="2">
        <v>0</v>
      </c>
      <c r="U16" s="4">
        <f t="shared" si="2"/>
        <v>5207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507</v>
      </c>
      <c r="G17" s="1">
        <v>31932</v>
      </c>
      <c r="H17" s="1">
        <v>25013</v>
      </c>
      <c r="I17" s="4">
        <f t="shared" si="0"/>
        <v>-6919</v>
      </c>
      <c r="J17" s="8"/>
      <c r="K17" s="2">
        <v>36102.76</v>
      </c>
      <c r="L17" s="4">
        <f t="shared" si="1"/>
        <v>43528.76</v>
      </c>
      <c r="M17" s="2">
        <v>0</v>
      </c>
      <c r="N17" s="8"/>
      <c r="O17" s="2">
        <v>0</v>
      </c>
      <c r="P17" s="2">
        <v>0</v>
      </c>
      <c r="Q17" s="2">
        <v>23753</v>
      </c>
      <c r="R17" s="2">
        <v>19775.76</v>
      </c>
      <c r="S17" s="2">
        <v>0</v>
      </c>
      <c r="T17" s="2">
        <v>0</v>
      </c>
      <c r="U17" s="4">
        <f t="shared" si="2"/>
        <v>43528.759999999995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33327</v>
      </c>
      <c r="E18" s="5">
        <f t="shared" si="3"/>
        <v>1607.82</v>
      </c>
      <c r="F18" s="5">
        <f t="shared" si="3"/>
        <v>16241</v>
      </c>
      <c r="G18" s="5">
        <f t="shared" si="3"/>
        <v>110054.12</v>
      </c>
      <c r="H18" s="5">
        <f t="shared" si="3"/>
        <v>91411.26000000001</v>
      </c>
      <c r="I18" s="13">
        <f t="shared" si="3"/>
        <v>-18642.86</v>
      </c>
      <c r="J18" s="5">
        <f t="shared" si="3"/>
        <v>0</v>
      </c>
      <c r="K18" s="6">
        <f t="shared" si="3"/>
        <v>211944.76</v>
      </c>
      <c r="L18" s="13">
        <f t="shared" si="3"/>
        <v>281763.44</v>
      </c>
      <c r="M18" s="13">
        <f t="shared" si="3"/>
        <v>14270</v>
      </c>
      <c r="N18" s="13">
        <f t="shared" si="3"/>
        <v>0</v>
      </c>
      <c r="O18" s="5">
        <f t="shared" si="3"/>
        <v>39508</v>
      </c>
      <c r="P18" s="5">
        <f t="shared" si="3"/>
        <v>0</v>
      </c>
      <c r="Q18" s="5">
        <f t="shared" si="3"/>
        <v>103618</v>
      </c>
      <c r="R18" s="5">
        <f t="shared" si="3"/>
        <v>51201.759999999995</v>
      </c>
      <c r="S18" s="5">
        <f t="shared" si="3"/>
        <v>575.17</v>
      </c>
      <c r="T18" s="5">
        <f t="shared" si="3"/>
        <v>72590.51</v>
      </c>
      <c r="U18" s="13">
        <f t="shared" si="3"/>
        <v>281763.44</v>
      </c>
    </row>
    <row r="22" spans="7:10" ht="15" customHeight="1">
      <c r="G22" s="41" t="s">
        <v>78</v>
      </c>
      <c r="H22" s="41"/>
      <c r="I22" s="41"/>
      <c r="J22" s="14">
        <f>+('semilavorati mensile'!K28)-('semilavorati mensile'!L28+'monomeri mensile'!K18)</f>
        <v>2339.1299999998882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4" t="s">
        <v>80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9" t="s">
        <v>81</v>
      </c>
      <c r="O2" s="39"/>
      <c r="P2" s="39"/>
      <c r="Q2" s="39"/>
      <c r="R2" s="39"/>
      <c r="S2" s="39"/>
      <c r="T2" s="39"/>
      <c r="U2" s="39"/>
      <c r="V2" s="39"/>
    </row>
    <row r="3" spans="1:22" ht="16.5" customHeight="1">
      <c r="A3" s="20"/>
      <c r="B3" s="28"/>
      <c r="C3" s="19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3</v>
      </c>
      <c r="O3" s="51"/>
      <c r="P3" s="51"/>
      <c r="Q3" s="51"/>
      <c r="R3" s="51"/>
      <c r="S3" s="51"/>
      <c r="T3" s="51"/>
      <c r="U3" s="51"/>
      <c r="V3" s="52"/>
    </row>
    <row r="4" spans="1:22" ht="12.75" customHeight="1">
      <c r="A4" s="35" t="s">
        <v>4</v>
      </c>
      <c r="B4" s="36"/>
      <c r="C4" s="37"/>
      <c r="D4" s="53" t="s">
        <v>5</v>
      </c>
      <c r="E4" s="54" t="s">
        <v>6</v>
      </c>
      <c r="F4" s="53" t="s">
        <v>7</v>
      </c>
      <c r="G4" s="54" t="s">
        <v>8</v>
      </c>
      <c r="H4" s="53" t="s">
        <v>9</v>
      </c>
      <c r="I4" s="54" t="s">
        <v>10</v>
      </c>
      <c r="J4" s="53" t="s">
        <v>11</v>
      </c>
      <c r="K4" s="54" t="s">
        <v>12</v>
      </c>
      <c r="L4" s="53" t="s">
        <v>13</v>
      </c>
      <c r="M4" s="54" t="s">
        <v>14</v>
      </c>
      <c r="N4" s="53" t="s">
        <v>15</v>
      </c>
      <c r="O4" s="54" t="s">
        <v>16</v>
      </c>
      <c r="P4" s="53" t="s">
        <v>17</v>
      </c>
      <c r="Q4" s="54" t="s">
        <v>18</v>
      </c>
      <c r="R4" s="53" t="s">
        <v>19</v>
      </c>
      <c r="S4" s="54" t="s">
        <v>20</v>
      </c>
      <c r="T4" s="53" t="s">
        <v>21</v>
      </c>
      <c r="U4" s="54" t="s">
        <v>22</v>
      </c>
      <c r="V4" s="53" t="s">
        <v>23</v>
      </c>
    </row>
    <row r="5" spans="1:22" ht="15.75" customHeight="1">
      <c r="A5" s="31" t="s">
        <v>79</v>
      </c>
      <c r="B5" s="55"/>
      <c r="C5" s="32"/>
      <c r="D5" s="56"/>
      <c r="E5" s="57"/>
      <c r="F5" s="56"/>
      <c r="G5" s="57"/>
      <c r="H5" s="56"/>
      <c r="I5" s="57"/>
      <c r="J5" s="56"/>
      <c r="K5" s="57"/>
      <c r="L5" s="56"/>
      <c r="M5" s="57"/>
      <c r="N5" s="56"/>
      <c r="O5" s="57"/>
      <c r="P5" s="56"/>
      <c r="Q5" s="57"/>
      <c r="R5" s="56"/>
      <c r="S5" s="57"/>
      <c r="T5" s="56"/>
      <c r="U5" s="57"/>
      <c r="V5" s="56"/>
    </row>
    <row r="6" spans="1:22" ht="124.5" customHeight="1">
      <c r="A6" s="31"/>
      <c r="B6" s="55"/>
      <c r="C6" s="32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</row>
    <row r="7" spans="1:22" ht="15" customHeight="1">
      <c r="A7" s="24" t="s">
        <v>25</v>
      </c>
      <c r="B7" s="33" t="s">
        <v>26</v>
      </c>
      <c r="C7" s="33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0" t="s">
        <v>46</v>
      </c>
      <c r="B8" s="60"/>
      <c r="C8" s="61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0" t="s">
        <v>47</v>
      </c>
      <c r="C9" s="62"/>
      <c r="D9" s="63">
        <v>95831</v>
      </c>
      <c r="E9" s="63">
        <v>0</v>
      </c>
      <c r="F9" s="63">
        <v>8189</v>
      </c>
      <c r="G9" s="63">
        <v>0</v>
      </c>
      <c r="H9" s="63">
        <v>0</v>
      </c>
      <c r="I9" s="63">
        <v>0</v>
      </c>
      <c r="J9" s="64">
        <f aca="true" t="shared" si="0" ref="J9:J19">+I9-H9</f>
        <v>0</v>
      </c>
      <c r="K9" s="63">
        <v>52481</v>
      </c>
      <c r="L9" s="65">
        <v>534200.17</v>
      </c>
      <c r="M9" s="66">
        <f aca="true" t="shared" si="1" ref="M9:M26">D9+E9+F9+G9-(J9+K9)+L9</f>
        <v>585739.17</v>
      </c>
      <c r="N9" s="63">
        <v>37711</v>
      </c>
      <c r="O9" s="67">
        <v>40437</v>
      </c>
      <c r="P9" s="63">
        <v>0</v>
      </c>
      <c r="Q9" s="63">
        <v>0</v>
      </c>
      <c r="R9" s="63">
        <v>0</v>
      </c>
      <c r="S9" s="63">
        <v>0</v>
      </c>
      <c r="T9" s="63">
        <v>493482.17</v>
      </c>
      <c r="U9" s="68">
        <v>14109</v>
      </c>
      <c r="V9" s="69">
        <f aca="true" t="shared" si="2" ref="V9:V19">SUM(N9:U9)</f>
        <v>585739.1699999999</v>
      </c>
    </row>
    <row r="10" spans="1:22" ht="15" customHeight="1">
      <c r="A10" s="25">
        <v>2</v>
      </c>
      <c r="B10" s="40" t="s">
        <v>48</v>
      </c>
      <c r="C10" s="62"/>
      <c r="D10" s="63">
        <v>82803</v>
      </c>
      <c r="E10" s="63">
        <v>0</v>
      </c>
      <c r="F10" s="63">
        <v>0</v>
      </c>
      <c r="G10" s="63">
        <v>0</v>
      </c>
      <c r="H10" s="63">
        <v>6625</v>
      </c>
      <c r="I10" s="63">
        <v>6762</v>
      </c>
      <c r="J10" s="64">
        <f t="shared" si="0"/>
        <v>137</v>
      </c>
      <c r="K10" s="63">
        <v>82625</v>
      </c>
      <c r="L10" s="65">
        <v>75042</v>
      </c>
      <c r="M10" s="66">
        <f t="shared" si="1"/>
        <v>75083</v>
      </c>
      <c r="N10" s="63">
        <v>48604</v>
      </c>
      <c r="O10" s="67">
        <v>0</v>
      </c>
      <c r="P10" s="63">
        <v>18753</v>
      </c>
      <c r="Q10" s="63">
        <v>0</v>
      </c>
      <c r="R10" s="63">
        <v>4315</v>
      </c>
      <c r="S10" s="63">
        <v>3040</v>
      </c>
      <c r="T10" s="63">
        <v>371</v>
      </c>
      <c r="U10" s="68">
        <v>0</v>
      </c>
      <c r="V10" s="69">
        <f t="shared" si="2"/>
        <v>75083</v>
      </c>
    </row>
    <row r="11" spans="1:22" ht="15" customHeight="1">
      <c r="A11" s="25">
        <v>3</v>
      </c>
      <c r="B11" s="40" t="s">
        <v>49</v>
      </c>
      <c r="C11" s="62"/>
      <c r="D11" s="63">
        <v>1940757</v>
      </c>
      <c r="E11" s="63">
        <v>162194</v>
      </c>
      <c r="F11" s="63">
        <v>0</v>
      </c>
      <c r="G11" s="63">
        <v>757085</v>
      </c>
      <c r="H11" s="63">
        <v>68354</v>
      </c>
      <c r="I11" s="63">
        <v>92147</v>
      </c>
      <c r="J11" s="64">
        <f t="shared" si="0"/>
        <v>23793</v>
      </c>
      <c r="K11" s="63">
        <v>2836243</v>
      </c>
      <c r="L11" s="65">
        <v>0</v>
      </c>
      <c r="M11" s="66">
        <f t="shared" si="1"/>
        <v>0</v>
      </c>
      <c r="N11" s="63">
        <v>0</v>
      </c>
      <c r="O11" s="67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8">
        <v>0</v>
      </c>
      <c r="V11" s="69">
        <f t="shared" si="2"/>
        <v>0</v>
      </c>
    </row>
    <row r="12" spans="1:22" ht="15" customHeight="1">
      <c r="A12" s="25">
        <v>4</v>
      </c>
      <c r="B12" s="40" t="s">
        <v>50</v>
      </c>
      <c r="C12" s="62"/>
      <c r="D12" s="63">
        <v>703403</v>
      </c>
      <c r="E12" s="63">
        <v>0</v>
      </c>
      <c r="F12" s="63">
        <v>0</v>
      </c>
      <c r="G12" s="63">
        <v>0</v>
      </c>
      <c r="H12" s="63">
        <v>27974</v>
      </c>
      <c r="I12" s="63">
        <v>38524</v>
      </c>
      <c r="J12" s="64">
        <f t="shared" si="0"/>
        <v>10550</v>
      </c>
      <c r="K12" s="63">
        <v>692853</v>
      </c>
      <c r="L12" s="65">
        <v>0</v>
      </c>
      <c r="M12" s="66">
        <f t="shared" si="1"/>
        <v>0</v>
      </c>
      <c r="N12" s="63">
        <v>0</v>
      </c>
      <c r="O12" s="67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8">
        <v>0</v>
      </c>
      <c r="V12" s="69">
        <f t="shared" si="2"/>
        <v>0</v>
      </c>
    </row>
    <row r="13" spans="1:22" ht="15" customHeight="1">
      <c r="A13" s="25">
        <v>5</v>
      </c>
      <c r="B13" s="40" t="s">
        <v>51</v>
      </c>
      <c r="C13" s="62"/>
      <c r="D13" s="63">
        <v>311892</v>
      </c>
      <c r="E13" s="63">
        <v>0</v>
      </c>
      <c r="F13" s="63">
        <v>0</v>
      </c>
      <c r="G13" s="63">
        <v>330410</v>
      </c>
      <c r="H13" s="63">
        <v>48485</v>
      </c>
      <c r="I13" s="63">
        <v>71470</v>
      </c>
      <c r="J13" s="64">
        <f t="shared" si="0"/>
        <v>22985</v>
      </c>
      <c r="K13" s="63">
        <v>616968</v>
      </c>
      <c r="L13" s="65">
        <v>502755</v>
      </c>
      <c r="M13" s="66">
        <f t="shared" si="1"/>
        <v>505104</v>
      </c>
      <c r="N13" s="63">
        <v>0</v>
      </c>
      <c r="O13" s="67">
        <v>0</v>
      </c>
      <c r="P13" s="63">
        <v>0</v>
      </c>
      <c r="Q13" s="63">
        <v>0</v>
      </c>
      <c r="R13" s="63">
        <v>62359</v>
      </c>
      <c r="S13" s="63">
        <v>442745</v>
      </c>
      <c r="T13" s="63">
        <v>0</v>
      </c>
      <c r="U13" s="68">
        <v>0</v>
      </c>
      <c r="V13" s="69">
        <f t="shared" si="2"/>
        <v>505104</v>
      </c>
    </row>
    <row r="14" spans="1:22" ht="15" customHeight="1">
      <c r="A14" s="25">
        <v>6</v>
      </c>
      <c r="B14" s="40" t="s">
        <v>52</v>
      </c>
      <c r="C14" s="62"/>
      <c r="D14" s="63">
        <v>234424</v>
      </c>
      <c r="E14" s="63">
        <v>0</v>
      </c>
      <c r="F14" s="63">
        <v>0</v>
      </c>
      <c r="G14" s="63">
        <v>1282</v>
      </c>
      <c r="H14" s="63">
        <v>6670</v>
      </c>
      <c r="I14" s="63">
        <v>6867</v>
      </c>
      <c r="J14" s="64">
        <f t="shared" si="0"/>
        <v>197</v>
      </c>
      <c r="K14" s="63">
        <v>235152</v>
      </c>
      <c r="L14" s="65">
        <v>182636</v>
      </c>
      <c r="M14" s="66">
        <f t="shared" si="1"/>
        <v>182993</v>
      </c>
      <c r="N14" s="63">
        <v>179543</v>
      </c>
      <c r="O14" s="67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3450</v>
      </c>
      <c r="U14" s="68">
        <v>0</v>
      </c>
      <c r="V14" s="69">
        <f t="shared" si="2"/>
        <v>182993</v>
      </c>
    </row>
    <row r="15" spans="1:22" ht="15" customHeight="1">
      <c r="A15" s="25">
        <v>7</v>
      </c>
      <c r="B15" s="40" t="s">
        <v>53</v>
      </c>
      <c r="C15" s="62"/>
      <c r="D15" s="63">
        <v>75938</v>
      </c>
      <c r="E15" s="63">
        <v>0</v>
      </c>
      <c r="F15" s="63">
        <v>0</v>
      </c>
      <c r="G15" s="63">
        <v>38818.4</v>
      </c>
      <c r="H15" s="63">
        <v>12871.35</v>
      </c>
      <c r="I15" s="63">
        <v>14400.51</v>
      </c>
      <c r="J15" s="64">
        <f t="shared" si="0"/>
        <v>1529.1599999999999</v>
      </c>
      <c r="K15" s="63">
        <v>84041.24</v>
      </c>
      <c r="L15" s="65">
        <v>0</v>
      </c>
      <c r="M15" s="66">
        <f t="shared" si="1"/>
        <v>29185.999999999985</v>
      </c>
      <c r="N15" s="63">
        <v>0</v>
      </c>
      <c r="O15" s="67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29186</v>
      </c>
      <c r="U15" s="68">
        <v>0</v>
      </c>
      <c r="V15" s="69">
        <f t="shared" si="2"/>
        <v>29186</v>
      </c>
    </row>
    <row r="16" spans="1:22" ht="15" customHeight="1">
      <c r="A16" s="25">
        <v>8</v>
      </c>
      <c r="B16" s="40" t="s">
        <v>54</v>
      </c>
      <c r="C16" s="62"/>
      <c r="D16" s="63">
        <v>56717</v>
      </c>
      <c r="E16" s="63">
        <v>54787.35</v>
      </c>
      <c r="F16" s="63">
        <v>0</v>
      </c>
      <c r="G16" s="63">
        <v>0</v>
      </c>
      <c r="H16" s="63">
        <v>25032.74</v>
      </c>
      <c r="I16" s="63">
        <v>22912.1</v>
      </c>
      <c r="J16" s="64">
        <f t="shared" si="0"/>
        <v>-2120.640000000003</v>
      </c>
      <c r="K16" s="63">
        <v>56783.97</v>
      </c>
      <c r="L16" s="65">
        <v>95207</v>
      </c>
      <c r="M16" s="66">
        <f t="shared" si="1"/>
        <v>152048.02000000002</v>
      </c>
      <c r="N16" s="63">
        <v>0</v>
      </c>
      <c r="O16" s="67">
        <v>0</v>
      </c>
      <c r="P16" s="63">
        <v>0</v>
      </c>
      <c r="Q16" s="63">
        <v>0</v>
      </c>
      <c r="R16" s="63">
        <v>68972</v>
      </c>
      <c r="S16" s="63">
        <v>26057</v>
      </c>
      <c r="T16" s="63">
        <v>56459</v>
      </c>
      <c r="U16" s="68">
        <v>560</v>
      </c>
      <c r="V16" s="69">
        <f t="shared" si="2"/>
        <v>152048</v>
      </c>
    </row>
    <row r="17" spans="1:22" ht="15" customHeight="1">
      <c r="A17" s="25">
        <v>9</v>
      </c>
      <c r="B17" s="40" t="s">
        <v>55</v>
      </c>
      <c r="C17" s="62"/>
      <c r="D17" s="63">
        <v>0</v>
      </c>
      <c r="E17" s="63">
        <v>0</v>
      </c>
      <c r="F17" s="63">
        <v>832</v>
      </c>
      <c r="G17" s="63">
        <v>0</v>
      </c>
      <c r="H17" s="63">
        <v>7701</v>
      </c>
      <c r="I17" s="63">
        <v>6253</v>
      </c>
      <c r="J17" s="64">
        <f t="shared" si="0"/>
        <v>-1448</v>
      </c>
      <c r="K17" s="63">
        <v>4596</v>
      </c>
      <c r="L17" s="65">
        <v>2316</v>
      </c>
      <c r="M17" s="66">
        <f t="shared" si="1"/>
        <v>0</v>
      </c>
      <c r="N17" s="63">
        <v>0</v>
      </c>
      <c r="O17" s="67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8">
        <v>0</v>
      </c>
      <c r="V17" s="69">
        <f t="shared" si="2"/>
        <v>0</v>
      </c>
    </row>
    <row r="18" spans="1:22" ht="15" customHeight="1">
      <c r="A18" s="25">
        <v>10</v>
      </c>
      <c r="B18" s="40" t="s">
        <v>56</v>
      </c>
      <c r="C18" s="62"/>
      <c r="D18" s="63"/>
      <c r="E18" s="63"/>
      <c r="F18" s="63"/>
      <c r="G18" s="63"/>
      <c r="H18" s="63"/>
      <c r="I18" s="63"/>
      <c r="J18" s="64">
        <f t="shared" si="0"/>
        <v>0</v>
      </c>
      <c r="K18" s="63"/>
      <c r="L18" s="65"/>
      <c r="M18" s="66">
        <f t="shared" si="1"/>
        <v>0</v>
      </c>
      <c r="N18" s="63"/>
      <c r="O18" s="67"/>
      <c r="P18" s="63"/>
      <c r="Q18" s="63"/>
      <c r="R18" s="63"/>
      <c r="S18" s="63"/>
      <c r="T18" s="63"/>
      <c r="U18" s="68"/>
      <c r="V18" s="69">
        <f t="shared" si="2"/>
        <v>0</v>
      </c>
    </row>
    <row r="19" spans="1:22" ht="15" customHeight="1">
      <c r="A19" s="25">
        <v>11</v>
      </c>
      <c r="B19" s="40" t="s">
        <v>57</v>
      </c>
      <c r="C19" s="62"/>
      <c r="D19" s="63">
        <v>0</v>
      </c>
      <c r="E19" s="63">
        <v>0</v>
      </c>
      <c r="F19" s="63">
        <v>101234.34</v>
      </c>
      <c r="G19" s="63">
        <v>3303.69</v>
      </c>
      <c r="H19" s="63">
        <v>13169.91</v>
      </c>
      <c r="I19" s="63">
        <v>14704.59</v>
      </c>
      <c r="J19" s="64">
        <f t="shared" si="0"/>
        <v>1534.6800000000003</v>
      </c>
      <c r="K19" s="63">
        <v>61577.06</v>
      </c>
      <c r="L19" s="65">
        <v>56490.29</v>
      </c>
      <c r="M19" s="66">
        <f t="shared" si="1"/>
        <v>97916.58</v>
      </c>
      <c r="N19" s="63">
        <v>0</v>
      </c>
      <c r="O19" s="67">
        <v>0</v>
      </c>
      <c r="P19" s="63">
        <v>0</v>
      </c>
      <c r="Q19" s="63">
        <v>0</v>
      </c>
      <c r="R19" s="63">
        <v>17403.42</v>
      </c>
      <c r="S19" s="63">
        <v>41353.35</v>
      </c>
      <c r="T19" s="63">
        <v>39159.82</v>
      </c>
      <c r="U19" s="68">
        <v>0</v>
      </c>
      <c r="V19" s="69">
        <f t="shared" si="2"/>
        <v>97916.59</v>
      </c>
    </row>
    <row r="20" spans="1:22" ht="15" customHeight="1">
      <c r="A20" s="26"/>
      <c r="B20" s="70" t="s">
        <v>58</v>
      </c>
      <c r="C20" s="71"/>
      <c r="D20" s="72">
        <f aca="true" t="shared" si="3" ref="D20:L20">SUM(D9:D19)</f>
        <v>3501765</v>
      </c>
      <c r="E20" s="72">
        <f t="shared" si="3"/>
        <v>216981.35</v>
      </c>
      <c r="F20" s="72">
        <f t="shared" si="3"/>
        <v>110255.34</v>
      </c>
      <c r="G20" s="72">
        <f t="shared" si="3"/>
        <v>1130899.0899999999</v>
      </c>
      <c r="H20" s="72">
        <f t="shared" si="3"/>
        <v>216883</v>
      </c>
      <c r="I20" s="72">
        <f t="shared" si="3"/>
        <v>274040.2</v>
      </c>
      <c r="J20" s="72">
        <f t="shared" si="3"/>
        <v>57157.200000000004</v>
      </c>
      <c r="K20" s="72">
        <f t="shared" si="3"/>
        <v>4723320.27</v>
      </c>
      <c r="L20" s="72">
        <f t="shared" si="3"/>
        <v>1448646.46</v>
      </c>
      <c r="M20" s="73">
        <f t="shared" si="1"/>
        <v>1628069.7699999996</v>
      </c>
      <c r="N20" s="72">
        <f aca="true" t="shared" si="4" ref="N20:V20">SUM(N9:N19)</f>
        <v>265858</v>
      </c>
      <c r="O20" s="72">
        <f t="shared" si="4"/>
        <v>40437</v>
      </c>
      <c r="P20" s="72">
        <f t="shared" si="4"/>
        <v>18753</v>
      </c>
      <c r="Q20" s="72">
        <f t="shared" si="4"/>
        <v>0</v>
      </c>
      <c r="R20" s="72">
        <f t="shared" si="4"/>
        <v>153049.41999999998</v>
      </c>
      <c r="S20" s="72">
        <f t="shared" si="4"/>
        <v>513195.35</v>
      </c>
      <c r="T20" s="72">
        <f t="shared" si="4"/>
        <v>622107.9899999999</v>
      </c>
      <c r="U20" s="72">
        <f t="shared" si="4"/>
        <v>14669</v>
      </c>
      <c r="V20" s="74">
        <f t="shared" si="4"/>
        <v>1628069.76</v>
      </c>
    </row>
    <row r="21" spans="1:22" ht="15" customHeight="1">
      <c r="A21" s="25">
        <v>12</v>
      </c>
      <c r="B21" s="40" t="s">
        <v>59</v>
      </c>
      <c r="C21" s="62"/>
      <c r="D21" s="63">
        <v>0</v>
      </c>
      <c r="E21" s="63">
        <v>207742</v>
      </c>
      <c r="F21" s="63">
        <v>1653</v>
      </c>
      <c r="G21" s="63">
        <v>0</v>
      </c>
      <c r="H21" s="63">
        <v>8953</v>
      </c>
      <c r="I21" s="63">
        <v>5768</v>
      </c>
      <c r="J21" s="64">
        <f>+I21-H21</f>
        <v>-3185</v>
      </c>
      <c r="K21" s="63">
        <v>287925</v>
      </c>
      <c r="L21" s="65">
        <v>386430</v>
      </c>
      <c r="M21" s="66">
        <f t="shared" si="1"/>
        <v>311085</v>
      </c>
      <c r="N21" s="63">
        <v>105468</v>
      </c>
      <c r="O21" s="67">
        <v>0</v>
      </c>
      <c r="P21" s="63">
        <v>105356</v>
      </c>
      <c r="Q21" s="63">
        <v>0</v>
      </c>
      <c r="R21" s="63">
        <v>77410</v>
      </c>
      <c r="S21" s="63">
        <v>15759</v>
      </c>
      <c r="T21" s="63">
        <v>7092</v>
      </c>
      <c r="U21" s="68">
        <v>0</v>
      </c>
      <c r="V21" s="69">
        <f>SUM(N21:U21)</f>
        <v>311085</v>
      </c>
    </row>
    <row r="22" spans="1:22" ht="15" customHeight="1">
      <c r="A22" s="25">
        <v>13</v>
      </c>
      <c r="B22" s="40" t="s">
        <v>60</v>
      </c>
      <c r="C22" s="62"/>
      <c r="D22" s="63">
        <v>45993</v>
      </c>
      <c r="E22" s="63">
        <v>12270</v>
      </c>
      <c r="F22" s="63">
        <v>17323</v>
      </c>
      <c r="G22" s="63">
        <v>78583</v>
      </c>
      <c r="H22" s="63">
        <v>63398</v>
      </c>
      <c r="I22" s="63">
        <v>88074</v>
      </c>
      <c r="J22" s="64">
        <f>+I22-H22</f>
        <v>24676</v>
      </c>
      <c r="K22" s="63">
        <v>300489</v>
      </c>
      <c r="L22" s="65">
        <v>1329810</v>
      </c>
      <c r="M22" s="66">
        <f t="shared" si="1"/>
        <v>1158814</v>
      </c>
      <c r="N22" s="63">
        <v>794917</v>
      </c>
      <c r="O22" s="67">
        <v>0</v>
      </c>
      <c r="P22" s="63">
        <v>146772</v>
      </c>
      <c r="Q22" s="63">
        <v>0</v>
      </c>
      <c r="R22" s="63">
        <v>53877</v>
      </c>
      <c r="S22" s="63">
        <v>163034</v>
      </c>
      <c r="T22" s="63">
        <v>0</v>
      </c>
      <c r="U22" s="68">
        <v>214</v>
      </c>
      <c r="V22" s="69">
        <f>SUM(N22:U22)</f>
        <v>1158814</v>
      </c>
    </row>
    <row r="23" spans="1:22" ht="15" customHeight="1">
      <c r="A23" s="25">
        <v>14</v>
      </c>
      <c r="B23" s="40" t="s">
        <v>61</v>
      </c>
      <c r="C23" s="62"/>
      <c r="D23" s="63">
        <v>0</v>
      </c>
      <c r="E23" s="63">
        <v>0</v>
      </c>
      <c r="F23" s="63">
        <v>33504</v>
      </c>
      <c r="G23" s="63">
        <v>83257</v>
      </c>
      <c r="H23" s="63">
        <v>27030</v>
      </c>
      <c r="I23" s="63">
        <v>40479</v>
      </c>
      <c r="J23" s="64">
        <f>+I23-H23</f>
        <v>13449</v>
      </c>
      <c r="K23" s="63">
        <v>317285</v>
      </c>
      <c r="L23" s="65">
        <v>227168</v>
      </c>
      <c r="M23" s="66">
        <f t="shared" si="1"/>
        <v>13195</v>
      </c>
      <c r="N23" s="63">
        <v>0</v>
      </c>
      <c r="O23" s="67">
        <v>0</v>
      </c>
      <c r="P23" s="63">
        <v>0</v>
      </c>
      <c r="Q23" s="63">
        <v>0</v>
      </c>
      <c r="R23" s="63">
        <v>2038</v>
      </c>
      <c r="S23" s="63">
        <v>11157</v>
      </c>
      <c r="T23" s="63">
        <v>0</v>
      </c>
      <c r="U23" s="68">
        <v>0</v>
      </c>
      <c r="V23" s="69">
        <f>SUM(N23:U23)</f>
        <v>13195</v>
      </c>
    </row>
    <row r="24" spans="1:22" ht="15" customHeight="1">
      <c r="A24" s="26"/>
      <c r="B24" s="70" t="s">
        <v>62</v>
      </c>
      <c r="C24" s="71"/>
      <c r="D24" s="72">
        <f aca="true" t="shared" si="5" ref="D24:L24">SUM(D21:D23)</f>
        <v>45993</v>
      </c>
      <c r="E24" s="72">
        <f t="shared" si="5"/>
        <v>220012</v>
      </c>
      <c r="F24" s="72">
        <f t="shared" si="5"/>
        <v>52480</v>
      </c>
      <c r="G24" s="72">
        <f t="shared" si="5"/>
        <v>161840</v>
      </c>
      <c r="H24" s="72">
        <f t="shared" si="5"/>
        <v>99381</v>
      </c>
      <c r="I24" s="72">
        <f t="shared" si="5"/>
        <v>134321</v>
      </c>
      <c r="J24" s="72">
        <f t="shared" si="5"/>
        <v>34940</v>
      </c>
      <c r="K24" s="72">
        <f t="shared" si="5"/>
        <v>905699</v>
      </c>
      <c r="L24" s="75">
        <f t="shared" si="5"/>
        <v>1943408</v>
      </c>
      <c r="M24" s="73">
        <f t="shared" si="1"/>
        <v>1483094</v>
      </c>
      <c r="N24" s="72">
        <f aca="true" t="shared" si="6" ref="N24:V24">SUM(N21:N23)</f>
        <v>900385</v>
      </c>
      <c r="O24" s="72">
        <f t="shared" si="6"/>
        <v>0</v>
      </c>
      <c r="P24" s="72">
        <f t="shared" si="6"/>
        <v>252128</v>
      </c>
      <c r="Q24" s="72">
        <f t="shared" si="6"/>
        <v>0</v>
      </c>
      <c r="R24" s="72">
        <f t="shared" si="6"/>
        <v>133325</v>
      </c>
      <c r="S24" s="72">
        <f t="shared" si="6"/>
        <v>189950</v>
      </c>
      <c r="T24" s="72">
        <f t="shared" si="6"/>
        <v>7092</v>
      </c>
      <c r="U24" s="72">
        <f t="shared" si="6"/>
        <v>214</v>
      </c>
      <c r="V24" s="74">
        <f t="shared" si="6"/>
        <v>1483094</v>
      </c>
    </row>
    <row r="25" spans="1:22" ht="15" customHeight="1">
      <c r="A25" s="25">
        <v>15</v>
      </c>
      <c r="B25" s="40" t="s">
        <v>63</v>
      </c>
      <c r="C25" s="62"/>
      <c r="D25" s="63">
        <v>481987</v>
      </c>
      <c r="E25" s="63">
        <v>8012.59</v>
      </c>
      <c r="F25" s="63">
        <v>12723.33</v>
      </c>
      <c r="G25" s="63">
        <v>0</v>
      </c>
      <c r="H25" s="63">
        <v>0</v>
      </c>
      <c r="I25" s="63">
        <v>0</v>
      </c>
      <c r="J25" s="64">
        <f>+I25-H25</f>
        <v>0</v>
      </c>
      <c r="K25" s="63">
        <v>8012.59</v>
      </c>
      <c r="L25" s="65">
        <v>0</v>
      </c>
      <c r="M25" s="66">
        <f t="shared" si="1"/>
        <v>494710.33</v>
      </c>
      <c r="N25" s="63">
        <v>0</v>
      </c>
      <c r="O25" s="67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494710.33</v>
      </c>
      <c r="U25" s="68">
        <v>0</v>
      </c>
      <c r="V25" s="69">
        <f>SUM(N25:U25)</f>
        <v>494710.33</v>
      </c>
    </row>
    <row r="26" spans="1:22" ht="15" customHeight="1">
      <c r="A26" s="25">
        <v>16</v>
      </c>
      <c r="B26" s="40" t="s">
        <v>64</v>
      </c>
      <c r="C26" s="62"/>
      <c r="D26" s="63">
        <v>0</v>
      </c>
      <c r="E26" s="63">
        <v>29659</v>
      </c>
      <c r="F26" s="63">
        <v>0</v>
      </c>
      <c r="G26" s="63">
        <v>0</v>
      </c>
      <c r="H26" s="63">
        <v>2058</v>
      </c>
      <c r="I26" s="63">
        <v>2237</v>
      </c>
      <c r="J26" s="64">
        <f>+I26-H26</f>
        <v>179</v>
      </c>
      <c r="K26" s="63">
        <v>29480</v>
      </c>
      <c r="L26" s="65">
        <v>29480</v>
      </c>
      <c r="M26" s="66">
        <f t="shared" si="1"/>
        <v>29480</v>
      </c>
      <c r="N26" s="63">
        <v>29480</v>
      </c>
      <c r="O26" s="67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8">
        <v>0</v>
      </c>
      <c r="V26" s="69">
        <f>SUM(N26:U26)</f>
        <v>29480</v>
      </c>
    </row>
    <row r="27" spans="1:22" ht="15" customHeight="1">
      <c r="A27" s="26"/>
      <c r="B27" s="70" t="s">
        <v>65</v>
      </c>
      <c r="C27" s="71"/>
      <c r="D27" s="76">
        <f aca="true" t="shared" si="7" ref="D27:J27">SUM(D25:D26)</f>
        <v>481987</v>
      </c>
      <c r="E27" s="76">
        <f t="shared" si="7"/>
        <v>37671.59</v>
      </c>
      <c r="F27" s="76">
        <f t="shared" si="7"/>
        <v>12723.33</v>
      </c>
      <c r="G27" s="76">
        <f t="shared" si="7"/>
        <v>0</v>
      </c>
      <c r="H27" s="76">
        <f t="shared" si="7"/>
        <v>2058</v>
      </c>
      <c r="I27" s="76">
        <f t="shared" si="7"/>
        <v>2237</v>
      </c>
      <c r="J27" s="76">
        <f t="shared" si="7"/>
        <v>179</v>
      </c>
      <c r="K27" s="76">
        <f>L27+M27-(D27+E27+F27+G27)</f>
        <v>29301.000000000116</v>
      </c>
      <c r="L27" s="76">
        <f>SUM(K25:K26)</f>
        <v>37492.59</v>
      </c>
      <c r="M27" s="76">
        <f aca="true" t="shared" si="8" ref="M27:V27">SUM(M25:M26)</f>
        <v>524190.33</v>
      </c>
      <c r="N27" s="76">
        <f t="shared" si="8"/>
        <v>29480</v>
      </c>
      <c r="O27" s="76">
        <f t="shared" si="8"/>
        <v>0</v>
      </c>
      <c r="P27" s="76">
        <f t="shared" si="8"/>
        <v>0</v>
      </c>
      <c r="Q27" s="76">
        <f t="shared" si="8"/>
        <v>0</v>
      </c>
      <c r="R27" s="76">
        <f t="shared" si="8"/>
        <v>0</v>
      </c>
      <c r="S27" s="76">
        <f t="shared" si="8"/>
        <v>0</v>
      </c>
      <c r="T27" s="76">
        <f t="shared" si="8"/>
        <v>494710.33</v>
      </c>
      <c r="U27" s="76">
        <f t="shared" si="8"/>
        <v>0</v>
      </c>
      <c r="V27" s="77">
        <f t="shared" si="8"/>
        <v>524190.33</v>
      </c>
    </row>
    <row r="28" spans="1:22" ht="15" customHeight="1">
      <c r="A28" s="27"/>
      <c r="B28" s="78" t="s">
        <v>66</v>
      </c>
      <c r="C28" s="79"/>
      <c r="D28" s="80">
        <f aca="true" t="shared" si="9" ref="D28:V28">+D20+D24+D27</f>
        <v>4029745</v>
      </c>
      <c r="E28" s="80">
        <f t="shared" si="9"/>
        <v>474664.93999999994</v>
      </c>
      <c r="F28" s="80">
        <f t="shared" si="9"/>
        <v>175458.66999999998</v>
      </c>
      <c r="G28" s="80">
        <f t="shared" si="9"/>
        <v>1292739.0899999999</v>
      </c>
      <c r="H28" s="80">
        <f t="shared" si="9"/>
        <v>318322</v>
      </c>
      <c r="I28" s="80">
        <f t="shared" si="9"/>
        <v>410598.2</v>
      </c>
      <c r="J28" s="80">
        <f t="shared" si="9"/>
        <v>92276.20000000001</v>
      </c>
      <c r="K28" s="80">
        <f t="shared" si="9"/>
        <v>5658320.27</v>
      </c>
      <c r="L28" s="80">
        <f t="shared" si="9"/>
        <v>3429547.05</v>
      </c>
      <c r="M28" s="80">
        <f t="shared" si="9"/>
        <v>3635354.0999999996</v>
      </c>
      <c r="N28" s="80">
        <f t="shared" si="9"/>
        <v>1195723</v>
      </c>
      <c r="O28" s="80">
        <f t="shared" si="9"/>
        <v>40437</v>
      </c>
      <c r="P28" s="80">
        <f t="shared" si="9"/>
        <v>270881</v>
      </c>
      <c r="Q28" s="80">
        <f t="shared" si="9"/>
        <v>0</v>
      </c>
      <c r="R28" s="80">
        <f t="shared" si="9"/>
        <v>286374.42</v>
      </c>
      <c r="S28" s="80">
        <f t="shared" si="9"/>
        <v>703145.35</v>
      </c>
      <c r="T28" s="80">
        <f t="shared" si="9"/>
        <v>1123910.3199999998</v>
      </c>
      <c r="U28" s="80">
        <f t="shared" si="9"/>
        <v>14883</v>
      </c>
      <c r="V28" s="81">
        <f t="shared" si="9"/>
        <v>3635354.09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45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80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82"/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39" t="s">
        <v>81</v>
      </c>
      <c r="N2" s="39"/>
      <c r="O2" s="39"/>
      <c r="P2" s="39"/>
      <c r="Q2" s="39"/>
      <c r="R2" s="39"/>
      <c r="S2" s="39"/>
      <c r="T2" s="39"/>
      <c r="U2" s="39"/>
    </row>
    <row r="3" spans="1:21" ht="16.5" customHeight="1">
      <c r="A3" s="84"/>
      <c r="B3" s="84"/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7"/>
      <c r="M3" s="88" t="s">
        <v>3</v>
      </c>
      <c r="N3" s="89"/>
      <c r="O3" s="89"/>
      <c r="P3" s="89"/>
      <c r="Q3" s="89"/>
      <c r="R3" s="89"/>
      <c r="S3" s="89"/>
      <c r="T3" s="89"/>
      <c r="U3" s="90"/>
    </row>
    <row r="4" spans="1:21" ht="12.75" customHeight="1">
      <c r="A4" s="91" t="s">
        <v>4</v>
      </c>
      <c r="B4" s="92"/>
      <c r="C4" s="93" t="s">
        <v>5</v>
      </c>
      <c r="D4" s="94" t="s">
        <v>6</v>
      </c>
      <c r="E4" s="93" t="s">
        <v>7</v>
      </c>
      <c r="F4" s="94" t="s">
        <v>8</v>
      </c>
      <c r="G4" s="93" t="s">
        <v>9</v>
      </c>
      <c r="H4" s="94" t="s">
        <v>10</v>
      </c>
      <c r="I4" s="93" t="s">
        <v>11</v>
      </c>
      <c r="J4" s="94" t="s">
        <v>12</v>
      </c>
      <c r="K4" s="93" t="s">
        <v>13</v>
      </c>
      <c r="L4" s="94" t="s">
        <v>14</v>
      </c>
      <c r="M4" s="93" t="s">
        <v>15</v>
      </c>
      <c r="N4" s="94" t="s">
        <v>16</v>
      </c>
      <c r="O4" s="93" t="s">
        <v>17</v>
      </c>
      <c r="P4" s="94" t="s">
        <v>18</v>
      </c>
      <c r="Q4" s="93" t="s">
        <v>19</v>
      </c>
      <c r="R4" s="94" t="s">
        <v>20</v>
      </c>
      <c r="S4" s="93" t="s">
        <v>21</v>
      </c>
      <c r="T4" s="94" t="s">
        <v>22</v>
      </c>
      <c r="U4" s="93" t="s">
        <v>23</v>
      </c>
    </row>
    <row r="5" spans="1:21" ht="15.75" customHeight="1">
      <c r="A5" s="95" t="s">
        <v>79</v>
      </c>
      <c r="B5" s="96"/>
      <c r="C5" s="97"/>
      <c r="D5" s="98"/>
      <c r="E5" s="97"/>
      <c r="F5" s="98"/>
      <c r="G5" s="97"/>
      <c r="H5" s="98"/>
      <c r="I5" s="97"/>
      <c r="J5" s="98"/>
      <c r="K5" s="97"/>
      <c r="L5" s="98"/>
      <c r="M5" s="97"/>
      <c r="N5" s="98"/>
      <c r="O5" s="97"/>
      <c r="P5" s="98"/>
      <c r="Q5" s="97"/>
      <c r="R5" s="98"/>
      <c r="S5" s="97"/>
      <c r="T5" s="98"/>
      <c r="U5" s="97"/>
    </row>
    <row r="6" spans="1:21" ht="136.5" customHeight="1">
      <c r="A6" s="99"/>
      <c r="B6" s="100"/>
      <c r="C6" s="101"/>
      <c r="D6" s="102"/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1"/>
      <c r="T6" s="102"/>
      <c r="U6" s="101"/>
    </row>
    <row r="7" spans="1:21" ht="15" customHeight="1">
      <c r="A7" s="103" t="s">
        <v>25</v>
      </c>
      <c r="B7" s="104" t="s">
        <v>26</v>
      </c>
      <c r="C7" s="105" t="s">
        <v>27</v>
      </c>
      <c r="D7" s="105" t="s">
        <v>28</v>
      </c>
      <c r="E7" s="105" t="s">
        <v>29</v>
      </c>
      <c r="F7" s="105" t="s">
        <v>30</v>
      </c>
      <c r="G7" s="105" t="s">
        <v>31</v>
      </c>
      <c r="H7" s="105" t="s">
        <v>32</v>
      </c>
      <c r="I7" s="105" t="s">
        <v>33</v>
      </c>
      <c r="J7" s="105" t="s">
        <v>34</v>
      </c>
      <c r="K7" s="105" t="s">
        <v>35</v>
      </c>
      <c r="L7" s="105" t="s">
        <v>36</v>
      </c>
      <c r="M7" s="105" t="s">
        <v>37</v>
      </c>
      <c r="N7" s="105" t="s">
        <v>38</v>
      </c>
      <c r="O7" s="105" t="s">
        <v>39</v>
      </c>
      <c r="P7" s="105" t="s">
        <v>40</v>
      </c>
      <c r="Q7" s="105" t="s">
        <v>41</v>
      </c>
      <c r="R7" s="105" t="s">
        <v>42</v>
      </c>
      <c r="S7" s="105" t="s">
        <v>43</v>
      </c>
      <c r="T7" s="105" t="s">
        <v>44</v>
      </c>
      <c r="U7" s="105" t="s">
        <v>45</v>
      </c>
    </row>
    <row r="8" spans="1:21" ht="15" customHeight="1">
      <c r="A8" s="60" t="s">
        <v>67</v>
      </c>
      <c r="B8" s="60"/>
      <c r="C8" s="106"/>
      <c r="D8" s="107"/>
      <c r="E8" s="107"/>
      <c r="F8" s="107"/>
      <c r="G8" s="107"/>
      <c r="H8" s="107"/>
      <c r="I8" s="107"/>
      <c r="J8" s="106"/>
      <c r="K8" s="107"/>
      <c r="L8" s="106"/>
      <c r="M8" s="106"/>
      <c r="N8" s="106"/>
      <c r="O8" s="107"/>
      <c r="P8" s="107"/>
      <c r="Q8" s="107"/>
      <c r="R8" s="107"/>
      <c r="S8" s="107"/>
      <c r="T8" s="107"/>
      <c r="U8" s="106"/>
    </row>
    <row r="9" spans="1:21" ht="15" customHeight="1">
      <c r="A9" s="3">
        <v>17</v>
      </c>
      <c r="B9" s="3" t="s">
        <v>68</v>
      </c>
      <c r="C9" s="108"/>
      <c r="D9" s="109">
        <v>88026</v>
      </c>
      <c r="E9" s="109">
        <v>0</v>
      </c>
      <c r="F9" s="109">
        <v>0</v>
      </c>
      <c r="G9" s="110">
        <v>10176</v>
      </c>
      <c r="H9" s="109">
        <v>10287</v>
      </c>
      <c r="I9" s="111">
        <f aca="true" t="shared" si="0" ref="I9:I17">+H9-G9</f>
        <v>111</v>
      </c>
      <c r="J9" s="112"/>
      <c r="K9" s="110">
        <v>769327</v>
      </c>
      <c r="L9" s="111">
        <f aca="true" t="shared" si="1" ref="L9:L17">+C9+D9+E9+F9-I9-J9+K9</f>
        <v>857242</v>
      </c>
      <c r="M9" s="110">
        <v>0</v>
      </c>
      <c r="N9" s="112"/>
      <c r="O9" s="110">
        <v>149318</v>
      </c>
      <c r="P9" s="110">
        <v>0</v>
      </c>
      <c r="Q9" s="110">
        <v>298284</v>
      </c>
      <c r="R9" s="110">
        <v>141894</v>
      </c>
      <c r="S9" s="110">
        <v>0</v>
      </c>
      <c r="T9" s="110">
        <v>267746</v>
      </c>
      <c r="U9" s="111">
        <f aca="true" t="shared" si="2" ref="U9:U17">SUM(M9:T9)</f>
        <v>857242</v>
      </c>
    </row>
    <row r="10" spans="1:21" ht="15" customHeight="1">
      <c r="A10" s="3">
        <v>18</v>
      </c>
      <c r="B10" s="3" t="s">
        <v>69</v>
      </c>
      <c r="C10" s="108"/>
      <c r="D10" s="109">
        <v>156353</v>
      </c>
      <c r="E10" s="109">
        <v>13993.73</v>
      </c>
      <c r="F10" s="109">
        <v>27649</v>
      </c>
      <c r="G10" s="110">
        <v>15199.54</v>
      </c>
      <c r="H10" s="109">
        <v>15069.94</v>
      </c>
      <c r="I10" s="111">
        <f t="shared" si="0"/>
        <v>-129.60000000000036</v>
      </c>
      <c r="J10" s="112"/>
      <c r="K10" s="110">
        <v>450671</v>
      </c>
      <c r="L10" s="111">
        <f t="shared" si="1"/>
        <v>648796.3300000001</v>
      </c>
      <c r="M10" s="110">
        <v>765</v>
      </c>
      <c r="N10" s="112"/>
      <c r="O10" s="110">
        <v>147936</v>
      </c>
      <c r="P10" s="110">
        <v>0</v>
      </c>
      <c r="Q10" s="110">
        <v>174900</v>
      </c>
      <c r="R10" s="110">
        <v>71237</v>
      </c>
      <c r="S10" s="110">
        <v>8761.33</v>
      </c>
      <c r="T10" s="110">
        <v>245197</v>
      </c>
      <c r="U10" s="111">
        <f t="shared" si="2"/>
        <v>648796.3300000001</v>
      </c>
    </row>
    <row r="11" spans="1:21" ht="15" customHeight="1">
      <c r="A11" s="3">
        <v>19</v>
      </c>
      <c r="B11" s="3" t="s">
        <v>70</v>
      </c>
      <c r="C11" s="108"/>
      <c r="D11" s="109">
        <v>37402.19</v>
      </c>
      <c r="E11" s="109">
        <v>0</v>
      </c>
      <c r="F11" s="109">
        <v>0</v>
      </c>
      <c r="G11" s="110">
        <v>6206.14</v>
      </c>
      <c r="H11" s="109">
        <v>5437.32</v>
      </c>
      <c r="I11" s="111">
        <f t="shared" si="0"/>
        <v>-768.8200000000006</v>
      </c>
      <c r="J11" s="112"/>
      <c r="K11" s="110">
        <v>113300</v>
      </c>
      <c r="L11" s="111">
        <f t="shared" si="1"/>
        <v>151471.01</v>
      </c>
      <c r="M11" s="110">
        <v>0</v>
      </c>
      <c r="N11" s="112"/>
      <c r="O11" s="110">
        <v>35885</v>
      </c>
      <c r="P11" s="110">
        <v>0</v>
      </c>
      <c r="Q11" s="110">
        <v>6582</v>
      </c>
      <c r="R11" s="110">
        <v>0</v>
      </c>
      <c r="S11" s="110">
        <v>0</v>
      </c>
      <c r="T11" s="110">
        <v>109004.01</v>
      </c>
      <c r="U11" s="111">
        <f t="shared" si="2"/>
        <v>151471.01</v>
      </c>
    </row>
    <row r="12" spans="1:21" ht="15" customHeight="1">
      <c r="A12" s="3">
        <v>20</v>
      </c>
      <c r="B12" s="3" t="s">
        <v>71</v>
      </c>
      <c r="C12" s="108"/>
      <c r="D12" s="109">
        <v>85588</v>
      </c>
      <c r="E12" s="109">
        <v>0</v>
      </c>
      <c r="F12" s="109">
        <v>76103</v>
      </c>
      <c r="G12" s="110">
        <v>20751</v>
      </c>
      <c r="H12" s="109">
        <v>13898</v>
      </c>
      <c r="I12" s="111">
        <f t="shared" si="0"/>
        <v>-6853</v>
      </c>
      <c r="J12" s="112"/>
      <c r="K12" s="110">
        <v>339701</v>
      </c>
      <c r="L12" s="111">
        <f t="shared" si="1"/>
        <v>508245</v>
      </c>
      <c r="M12" s="110">
        <v>128821</v>
      </c>
      <c r="N12" s="112"/>
      <c r="O12" s="110">
        <v>63059</v>
      </c>
      <c r="P12" s="110">
        <v>0</v>
      </c>
      <c r="Q12" s="110">
        <v>294053</v>
      </c>
      <c r="R12" s="110">
        <v>22292</v>
      </c>
      <c r="S12" s="110">
        <v>0</v>
      </c>
      <c r="T12" s="110">
        <v>20</v>
      </c>
      <c r="U12" s="111">
        <f t="shared" si="2"/>
        <v>508245</v>
      </c>
    </row>
    <row r="13" spans="1:21" ht="15" customHeight="1">
      <c r="A13" s="3">
        <v>21</v>
      </c>
      <c r="B13" s="3" t="s">
        <v>72</v>
      </c>
      <c r="C13" s="108"/>
      <c r="D13" s="109">
        <v>0</v>
      </c>
      <c r="E13" s="109">
        <v>0</v>
      </c>
      <c r="F13" s="109">
        <v>0</v>
      </c>
      <c r="G13" s="110">
        <v>1509</v>
      </c>
      <c r="H13" s="109">
        <v>2939</v>
      </c>
      <c r="I13" s="111">
        <f t="shared" si="0"/>
        <v>1430</v>
      </c>
      <c r="J13" s="112"/>
      <c r="K13" s="110">
        <v>35507</v>
      </c>
      <c r="L13" s="111">
        <f t="shared" si="1"/>
        <v>34077</v>
      </c>
      <c r="M13" s="110">
        <v>0</v>
      </c>
      <c r="N13" s="112"/>
      <c r="O13" s="110">
        <v>0</v>
      </c>
      <c r="P13" s="110">
        <v>0</v>
      </c>
      <c r="Q13" s="110">
        <v>31985</v>
      </c>
      <c r="R13" s="110">
        <v>2092</v>
      </c>
      <c r="S13" s="110">
        <v>0</v>
      </c>
      <c r="T13" s="110">
        <v>0</v>
      </c>
      <c r="U13" s="111">
        <f t="shared" si="2"/>
        <v>34077</v>
      </c>
    </row>
    <row r="14" spans="1:21" ht="15" customHeight="1">
      <c r="A14" s="3">
        <v>22</v>
      </c>
      <c r="B14" s="3" t="s">
        <v>73</v>
      </c>
      <c r="C14" s="108"/>
      <c r="D14" s="109">
        <v>0</v>
      </c>
      <c r="E14" s="109">
        <v>0</v>
      </c>
      <c r="F14" s="109">
        <v>0</v>
      </c>
      <c r="G14" s="110">
        <v>7200</v>
      </c>
      <c r="H14" s="109">
        <v>5585</v>
      </c>
      <c r="I14" s="111">
        <f t="shared" si="0"/>
        <v>-1615</v>
      </c>
      <c r="J14" s="112"/>
      <c r="K14" s="110">
        <v>55046</v>
      </c>
      <c r="L14" s="111">
        <f t="shared" si="1"/>
        <v>56661</v>
      </c>
      <c r="M14" s="110">
        <v>0</v>
      </c>
      <c r="N14" s="112"/>
      <c r="O14" s="110">
        <v>40823</v>
      </c>
      <c r="P14" s="110">
        <v>0</v>
      </c>
      <c r="Q14" s="110">
        <v>4909</v>
      </c>
      <c r="R14" s="110">
        <v>10285</v>
      </c>
      <c r="S14" s="110">
        <v>0</v>
      </c>
      <c r="T14" s="110">
        <v>644</v>
      </c>
      <c r="U14" s="111">
        <f t="shared" si="2"/>
        <v>56661</v>
      </c>
    </row>
    <row r="15" spans="1:21" ht="15" customHeight="1">
      <c r="A15" s="3">
        <v>23</v>
      </c>
      <c r="B15" s="3" t="s">
        <v>74</v>
      </c>
      <c r="C15" s="108"/>
      <c r="D15" s="109"/>
      <c r="E15" s="109"/>
      <c r="F15" s="109"/>
      <c r="G15" s="110"/>
      <c r="H15" s="109"/>
      <c r="I15" s="111">
        <f t="shared" si="0"/>
        <v>0</v>
      </c>
      <c r="J15" s="112"/>
      <c r="K15" s="110"/>
      <c r="L15" s="111">
        <f t="shared" si="1"/>
        <v>0</v>
      </c>
      <c r="M15" s="110"/>
      <c r="N15" s="112"/>
      <c r="O15" s="110"/>
      <c r="P15" s="110"/>
      <c r="Q15" s="110"/>
      <c r="R15" s="110"/>
      <c r="S15" s="110"/>
      <c r="T15" s="110"/>
      <c r="U15" s="111">
        <f t="shared" si="2"/>
        <v>0</v>
      </c>
    </row>
    <row r="16" spans="1:21" ht="15" customHeight="1">
      <c r="A16" s="3">
        <v>24</v>
      </c>
      <c r="B16" s="3" t="s">
        <v>75</v>
      </c>
      <c r="C16" s="108"/>
      <c r="D16" s="109">
        <v>0</v>
      </c>
      <c r="E16" s="109">
        <v>0</v>
      </c>
      <c r="F16" s="109">
        <v>0</v>
      </c>
      <c r="G16" s="109">
        <v>16523</v>
      </c>
      <c r="H16" s="109">
        <v>13182</v>
      </c>
      <c r="I16" s="111">
        <f t="shared" si="0"/>
        <v>-3341</v>
      </c>
      <c r="J16" s="112"/>
      <c r="K16" s="110">
        <v>52292</v>
      </c>
      <c r="L16" s="111">
        <f t="shared" si="1"/>
        <v>55633</v>
      </c>
      <c r="M16" s="110">
        <v>0</v>
      </c>
      <c r="N16" s="112"/>
      <c r="O16" s="110">
        <v>31597</v>
      </c>
      <c r="P16" s="110">
        <v>0</v>
      </c>
      <c r="Q16" s="110">
        <v>7631</v>
      </c>
      <c r="R16" s="110">
        <v>16405</v>
      </c>
      <c r="S16" s="110">
        <v>0</v>
      </c>
      <c r="T16" s="110">
        <v>0</v>
      </c>
      <c r="U16" s="111">
        <f t="shared" si="2"/>
        <v>55633</v>
      </c>
    </row>
    <row r="17" spans="1:21" ht="15" customHeight="1">
      <c r="A17" s="3">
        <v>25</v>
      </c>
      <c r="B17" s="3" t="s">
        <v>76</v>
      </c>
      <c r="C17" s="108"/>
      <c r="D17" s="109">
        <v>0</v>
      </c>
      <c r="E17" s="109">
        <v>0</v>
      </c>
      <c r="F17" s="109">
        <v>4414</v>
      </c>
      <c r="G17" s="109">
        <v>31812</v>
      </c>
      <c r="H17" s="109">
        <v>25013</v>
      </c>
      <c r="I17" s="111">
        <f t="shared" si="0"/>
        <v>-6799</v>
      </c>
      <c r="J17" s="112"/>
      <c r="K17" s="110">
        <v>392661.06</v>
      </c>
      <c r="L17" s="111">
        <f t="shared" si="1"/>
        <v>403874.06</v>
      </c>
      <c r="M17" s="110">
        <v>0</v>
      </c>
      <c r="N17" s="112"/>
      <c r="O17" s="110">
        <v>0</v>
      </c>
      <c r="P17" s="110">
        <v>0</v>
      </c>
      <c r="Q17" s="110">
        <v>213815</v>
      </c>
      <c r="R17" s="110">
        <v>190059.06</v>
      </c>
      <c r="S17" s="110">
        <v>0</v>
      </c>
      <c r="T17" s="110">
        <v>0</v>
      </c>
      <c r="U17" s="111">
        <f t="shared" si="2"/>
        <v>403874.06</v>
      </c>
    </row>
    <row r="18" spans="1:21" ht="15" customHeight="1">
      <c r="A18" s="113"/>
      <c r="B18" s="114" t="s">
        <v>77</v>
      </c>
      <c r="C18" s="115">
        <f aca="true" t="shared" si="3" ref="C18:U18">SUM(C9:C17)</f>
        <v>0</v>
      </c>
      <c r="D18" s="116">
        <f t="shared" si="3"/>
        <v>367369.19</v>
      </c>
      <c r="E18" s="116">
        <f t="shared" si="3"/>
        <v>13993.73</v>
      </c>
      <c r="F18" s="116">
        <f t="shared" si="3"/>
        <v>108166</v>
      </c>
      <c r="G18" s="116">
        <f t="shared" si="3"/>
        <v>109376.68</v>
      </c>
      <c r="H18" s="116">
        <f t="shared" si="3"/>
        <v>91411.26000000001</v>
      </c>
      <c r="I18" s="116">
        <f t="shared" si="3"/>
        <v>-17965.420000000002</v>
      </c>
      <c r="J18" s="116">
        <f t="shared" si="3"/>
        <v>0</v>
      </c>
      <c r="K18" s="116">
        <f t="shared" si="3"/>
        <v>2208505.06</v>
      </c>
      <c r="L18" s="116">
        <f t="shared" si="3"/>
        <v>2715999.4</v>
      </c>
      <c r="M18" s="116">
        <f t="shared" si="3"/>
        <v>129586</v>
      </c>
      <c r="N18" s="116">
        <f t="shared" si="3"/>
        <v>0</v>
      </c>
      <c r="O18" s="116">
        <f t="shared" si="3"/>
        <v>468618</v>
      </c>
      <c r="P18" s="116">
        <f t="shared" si="3"/>
        <v>0</v>
      </c>
      <c r="Q18" s="116">
        <f t="shared" si="3"/>
        <v>1032159</v>
      </c>
      <c r="R18" s="116">
        <f t="shared" si="3"/>
        <v>454264.06</v>
      </c>
      <c r="S18" s="116">
        <f t="shared" si="3"/>
        <v>8761.33</v>
      </c>
      <c r="T18" s="116">
        <f t="shared" si="3"/>
        <v>622611.01</v>
      </c>
      <c r="U18" s="116">
        <f t="shared" si="3"/>
        <v>2715999.4</v>
      </c>
    </row>
    <row r="22" spans="7:10" ht="15" customHeight="1">
      <c r="G22" s="117" t="s">
        <v>78</v>
      </c>
      <c r="H22" s="117"/>
      <c r="I22" s="117"/>
      <c r="J22" s="14">
        <f>+('semilavorati aggregato'!K28)-('semilavorati aggregato'!L28+'monomeri aggregato'!K18)</f>
        <v>20268.16000000015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2022-03-28T20:51:03Z</cp:lastPrinted>
  <dcterms:created xsi:type="dcterms:W3CDTF">2022-03-24T14:12:18Z</dcterms:created>
  <dcterms:modified xsi:type="dcterms:W3CDTF">2022-03-28T20:51:10Z</dcterms:modified>
  <cp:category/>
  <cp:version/>
  <cp:contentType/>
  <cp:contentStatus/>
</cp:coreProperties>
</file>