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<sst xmlns="http://schemas.openxmlformats.org/spreadsheetml/2006/main" count="258" uniqueCount="82">
  <si>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</si>
  <si>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</si>
  <si>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</si>
  <si>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</si>
  <si>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</si>
  <si>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</si>
  <si>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</si>
  <si>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</si>
  <si>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</si>
  <si>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</si>
  <si>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</si>
  <si>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</si>
  <si>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</si>
  <si>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</si>
  <si>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</si>
  <si>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</si>
  <si>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</si>
  <si>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</si>
  <si>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</si>
  <si>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</si>
  <si>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</si>
  <si>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</si>
  <si>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</si>
  <si>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</si>
  <si>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maggio 2021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</si>
  <si>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</si>
  <si>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</si>
  <si>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</si>
  <si>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</si>
  <si>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</si>
  <si>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</si>
  <si>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</si>
  <si>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</si>
  <si>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</si>
  <si>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</si>
  <si>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</si>
  <si>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</si>
  <si>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</si>
  <si>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</si>
  <si>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</si>
  <si>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</si>
  <si>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</si>
  <si>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</si>
  <si>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</si>
  <si>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</si>
  <si>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</si>
  <si>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</si>
  <si>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</si>
  <si>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</si>
  <si>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</si>
  <si>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</si>
  <si>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</si>
  <si>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</si>
  <si>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</si>
  <si>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</si>
  <si>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</si>
  <si>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</si>
  <si>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</si>
  <si>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</si>
  <si>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</si>
  <si>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</si>
  <si>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</si>
  <si>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</si>
  <si>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</si>
  <si>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</si>
  <si>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</si>
  <si>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</si>
  <si>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</si>
  <si>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</si>
  <si>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</si>
  <si>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</si>
  <si>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</si>
  <si>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</si>
  <si>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</si>
  <si>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</si>
  <si>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</si>
  <si>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</si>
  <si>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</si>
  <si>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</si>
  <si>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gennaio-maggio 2021</t>
  </si>
  <si>
    <t>Ministero della Transizione Ecologica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</si>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</sst>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4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center" textRotation="90" wrapText="1"/>
      <protection/>
    </xf>
    <xf numFmtId="0" fontId="9" fillId="34" borderId="21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10" fillId="34" borderId="23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42" borderId="24" xfId="0" applyFont="1" applyFill="1" applyBorder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 horizontal="center" wrapText="1"/>
      <protection/>
    </xf>
    <xf numFmtId="0" fontId="10" fillId="34" borderId="26" xfId="0" applyFont="1" applyFill="1" applyBorder="1" applyAlignment="1" applyProtection="1">
      <alignment horizontal="center" wrapText="1"/>
      <protection/>
    </xf>
    <xf numFmtId="0" fontId="10" fillId="34" borderId="27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28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44" borderId="31" xfId="0" applyFont="1" applyFill="1" applyBorder="1" applyAlignment="1" applyProtection="1">
      <alignment horizontal="center"/>
      <protection/>
    </xf>
    <xf numFmtId="0" fontId="9" fillId="44" borderId="32" xfId="0" applyFont="1" applyFill="1" applyBorder="1" applyAlignment="1" applyProtection="1">
      <alignment horizontal="center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11" fillId="42" borderId="24" xfId="0" applyFont="1" applyFill="1" applyBorder="1" applyAlignment="1" applyProtection="1">
      <alignment horizontal="center"/>
      <protection/>
    </xf>
    <xf numFmtId="0" fontId="11" fillId="42" borderId="39" xfId="0" applyFont="1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left"/>
      <protection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4" borderId="13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34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42" xfId="0" applyNumberFormat="1" applyFont="1" applyFill="1" applyBorder="1" applyAlignment="1" applyProtection="1">
      <alignment horizontal="right"/>
      <protection locked="0"/>
    </xf>
    <xf numFmtId="4" fontId="0" fillId="34" borderId="43" xfId="0" applyNumberFormat="1" applyFont="1" applyFill="1" applyBorder="1" applyAlignment="1" applyProtection="1">
      <alignment horizontal="right"/>
      <protection/>
    </xf>
    <xf numFmtId="0" fontId="11" fillId="40" borderId="11" xfId="0" applyFont="1" applyFill="1" applyBorder="1" applyAlignment="1" applyProtection="1">
      <alignment horizontal="left"/>
      <protection/>
    </xf>
    <xf numFmtId="0" fontId="11" fillId="40" borderId="40" xfId="0" applyFont="1" applyFill="1" applyBorder="1" applyAlignment="1" applyProtection="1">
      <alignment horizontal="left"/>
      <protection/>
    </xf>
    <xf numFmtId="4" fontId="11" fillId="40" borderId="13" xfId="0" applyNumberFormat="1" applyFont="1" applyFill="1" applyBorder="1" applyAlignment="1" applyProtection="1">
      <alignment horizontal="right"/>
      <protection/>
    </xf>
    <xf numFmtId="4" fontId="11" fillId="40" borderId="13" xfId="0" applyNumberFormat="1" applyFont="1" applyFill="1" applyBorder="1" applyAlignment="1" applyProtection="1">
      <alignment horizontal="right"/>
      <protection locked="0"/>
    </xf>
    <xf numFmtId="4" fontId="11" fillId="40" borderId="43" xfId="0" applyNumberFormat="1" applyFont="1" applyFill="1" applyBorder="1" applyAlignment="1" applyProtection="1">
      <alignment horizontal="right"/>
      <protection/>
    </xf>
    <xf numFmtId="4" fontId="11" fillId="40" borderId="41" xfId="0" applyNumberFormat="1" applyFont="1" applyFill="1" applyBorder="1" applyAlignment="1" applyProtection="1">
      <alignment horizontal="right"/>
      <protection/>
    </xf>
    <xf numFmtId="4" fontId="0" fillId="40" borderId="13" xfId="0" applyNumberFormat="1" applyFont="1" applyFill="1" applyBorder="1" applyAlignment="1" applyProtection="1">
      <alignment horizontal="right"/>
      <protection/>
    </xf>
    <xf numFmtId="4" fontId="0" fillId="40" borderId="43" xfId="0" applyNumberFormat="1" applyFont="1" applyFill="1" applyBorder="1" applyAlignment="1" applyProtection="1">
      <alignment horizontal="right"/>
      <protection/>
    </xf>
    <xf numFmtId="0" fontId="11" fillId="41" borderId="11" xfId="0" applyFont="1" applyFill="1" applyBorder="1" applyAlignment="1" applyProtection="1">
      <alignment horizontal="left"/>
      <protection/>
    </xf>
    <xf numFmtId="0" fontId="11" fillId="41" borderId="40" xfId="0" applyFont="1" applyFill="1" applyBorder="1" applyAlignment="1" applyProtection="1">
      <alignment horizontal="left"/>
      <protection/>
    </xf>
    <xf numFmtId="4" fontId="11" fillId="41" borderId="13" xfId="0" applyNumberFormat="1" applyFont="1" applyFill="1" applyBorder="1" applyAlignment="1" applyProtection="1">
      <alignment horizontal="right"/>
      <protection/>
    </xf>
    <xf numFmtId="4" fontId="11" fillId="41" borderId="43" xfId="0" applyNumberFormat="1" applyFont="1" applyFill="1" applyBorder="1" applyAlignment="1" applyProtection="1">
      <alignment horizontal="right"/>
      <protection/>
    </xf>
    <xf numFmtId="0" fontId="7" fillId="39" borderId="0" xfId="0" applyFont="1" applyFill="1" applyAlignment="1" applyProtection="1">
      <alignment horizontal="center"/>
      <protection/>
    </xf>
    <xf numFmtId="0" fontId="7" fillId="39" borderId="28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44" borderId="31" xfId="0" applyFont="1" applyFill="1" applyBorder="1" applyAlignment="1" applyProtection="1">
      <alignment horizontal="center"/>
      <protection/>
    </xf>
    <xf numFmtId="0" fontId="9" fillId="44" borderId="32" xfId="0" applyFont="1" applyFill="1" applyBorder="1" applyAlignment="1" applyProtection="1">
      <alignment horizontal="center"/>
      <protection/>
    </xf>
    <xf numFmtId="0" fontId="27" fillId="34" borderId="25" xfId="0" applyFont="1" applyFill="1" applyBorder="1" applyAlignment="1" applyProtection="1">
      <alignment horizontal="center" wrapText="1"/>
      <protection/>
    </xf>
    <xf numFmtId="0" fontId="27" fillId="34" borderId="27" xfId="0" applyFont="1" applyFill="1" applyBorder="1" applyAlignment="1" applyProtection="1">
      <alignment horizontal="center" wrapText="1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27" fillId="34" borderId="22" xfId="0" applyFont="1" applyFill="1" applyBorder="1" applyAlignment="1" applyProtection="1">
      <alignment horizontal="center" wrapText="1"/>
      <protection/>
    </xf>
    <xf numFmtId="0" fontId="27" fillId="34" borderId="23" xfId="0" applyFont="1" applyFill="1" applyBorder="1" applyAlignment="1" applyProtection="1">
      <alignment horizontal="center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34" borderId="10" xfId="0" applyNumberFormat="1" applyFill="1" applyBorder="1" applyAlignment="1" applyProtection="1">
      <alignment horizontal="right"/>
      <protection/>
    </xf>
    <xf numFmtId="4" fontId="0" fillId="36" borderId="10" xfId="0" applyNumberFormat="1" applyFill="1" applyBorder="1" applyAlignment="1" applyProtection="1">
      <alignment horizontal="right"/>
      <protection locked="0"/>
    </xf>
    <xf numFmtId="0" fontId="3" fillId="35" borderId="11" xfId="0" applyFont="1" applyFill="1" applyBorder="1" applyAlignment="1" applyProtection="1">
      <alignment horizontal="left"/>
      <protection/>
    </xf>
    <xf numFmtId="0" fontId="11" fillId="35" borderId="11" xfId="0" applyFont="1" applyFill="1" applyBorder="1" applyAlignment="1" applyProtection="1">
      <alignment horizontal="left"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0" t="s">
        <v>80</v>
      </c>
      <c r="O1" s="50"/>
      <c r="P1" s="50"/>
      <c r="Q1" s="50"/>
      <c r="R1" s="50"/>
      <c r="S1" s="50"/>
      <c r="T1" s="50"/>
      <c r="U1" s="50"/>
      <c r="V1" s="50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3" t="s">
        <v>81</v>
      </c>
      <c r="O2" s="43"/>
      <c r="P2" s="43"/>
      <c r="Q2" s="43"/>
      <c r="R2" s="43"/>
      <c r="S2" s="43"/>
      <c r="T2" s="43"/>
      <c r="U2" s="43"/>
      <c r="V2" s="4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8" t="s">
        <v>4</v>
      </c>
      <c r="B4" s="39"/>
      <c r="C4" s="40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33" t="s">
        <v>24</v>
      </c>
      <c r="B5" s="61"/>
      <c r="C5" s="35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33"/>
      <c r="B6" s="61"/>
      <c r="C6" s="35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36" t="s">
        <v>26</v>
      </c>
      <c r="C7" s="36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9950</v>
      </c>
      <c r="E9" s="69">
        <v>0</v>
      </c>
      <c r="F9" s="69">
        <v>1021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6090</v>
      </c>
      <c r="L9" s="71">
        <v>62758.06</v>
      </c>
      <c r="M9" s="72">
        <f aca="true" t="shared" si="1" ref="M9:M26">D9+E9+F9+G9-(J9+K9)+L9</f>
        <v>67639.06</v>
      </c>
      <c r="N9" s="69">
        <v>4670</v>
      </c>
      <c r="O9" s="73">
        <v>5021</v>
      </c>
      <c r="P9" s="69">
        <v>0</v>
      </c>
      <c r="Q9" s="69">
        <v>0</v>
      </c>
      <c r="R9" s="69">
        <v>0</v>
      </c>
      <c r="S9" s="69">
        <v>0</v>
      </c>
      <c r="T9" s="69">
        <v>55843.06</v>
      </c>
      <c r="U9" s="74">
        <v>2105</v>
      </c>
      <c r="V9" s="75">
        <f aca="true" t="shared" si="2" ref="V9:V19">SUM(N9:U9)</f>
        <v>67639.06</v>
      </c>
    </row>
    <row r="10" spans="1:22" ht="15" customHeight="1">
      <c r="A10" s="25">
        <v>2</v>
      </c>
      <c r="B10" s="46" t="s">
        <v>48</v>
      </c>
      <c r="C10" s="68"/>
      <c r="D10" s="69">
        <v>13432</v>
      </c>
      <c r="E10" s="69">
        <v>0</v>
      </c>
      <c r="F10" s="69">
        <v>0</v>
      </c>
      <c r="G10" s="69">
        <v>0</v>
      </c>
      <c r="H10" s="69">
        <v>4365</v>
      </c>
      <c r="I10" s="69">
        <v>8213</v>
      </c>
      <c r="J10" s="70">
        <f t="shared" si="0"/>
        <v>3848</v>
      </c>
      <c r="K10" s="69">
        <v>13366</v>
      </c>
      <c r="L10" s="71">
        <v>10828</v>
      </c>
      <c r="M10" s="72">
        <f t="shared" si="1"/>
        <v>7046</v>
      </c>
      <c r="N10" s="69">
        <v>6001</v>
      </c>
      <c r="O10" s="73">
        <v>0</v>
      </c>
      <c r="P10" s="69">
        <v>837</v>
      </c>
      <c r="Q10" s="69">
        <v>0</v>
      </c>
      <c r="R10" s="69">
        <v>120</v>
      </c>
      <c r="S10" s="69">
        <v>0</v>
      </c>
      <c r="T10" s="69">
        <v>88</v>
      </c>
      <c r="U10" s="74">
        <v>0</v>
      </c>
      <c r="V10" s="75">
        <f t="shared" si="2"/>
        <v>7046</v>
      </c>
    </row>
    <row r="11" spans="1:22" ht="15" customHeight="1">
      <c r="A11" s="25">
        <v>3</v>
      </c>
      <c r="B11" s="46" t="s">
        <v>49</v>
      </c>
      <c r="C11" s="68"/>
      <c r="D11" s="69">
        <v>199496</v>
      </c>
      <c r="E11" s="69">
        <v>20170</v>
      </c>
      <c r="F11" s="69">
        <v>0</v>
      </c>
      <c r="G11" s="69">
        <v>108790</v>
      </c>
      <c r="H11" s="69">
        <v>92341</v>
      </c>
      <c r="I11" s="69">
        <v>78197</v>
      </c>
      <c r="J11" s="70">
        <f t="shared" si="0"/>
        <v>-14144</v>
      </c>
      <c r="K11" s="69">
        <v>342600</v>
      </c>
      <c r="L11" s="71">
        <v>0</v>
      </c>
      <c r="M11" s="72">
        <f t="shared" si="1"/>
        <v>0</v>
      </c>
      <c r="N11" s="69">
        <v>0</v>
      </c>
      <c r="O11" s="73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4">
        <v>0</v>
      </c>
      <c r="V11" s="75">
        <f t="shared" si="2"/>
        <v>0</v>
      </c>
    </row>
    <row r="12" spans="1:22" ht="15" customHeight="1">
      <c r="A12" s="25">
        <v>4</v>
      </c>
      <c r="B12" s="46" t="s">
        <v>50</v>
      </c>
      <c r="C12" s="68"/>
      <c r="D12" s="69">
        <v>97083</v>
      </c>
      <c r="E12" s="69">
        <v>0</v>
      </c>
      <c r="F12" s="69">
        <v>0</v>
      </c>
      <c r="G12" s="69">
        <v>0</v>
      </c>
      <c r="H12" s="69">
        <v>43959</v>
      </c>
      <c r="I12" s="69">
        <v>44135</v>
      </c>
      <c r="J12" s="70">
        <f t="shared" si="0"/>
        <v>176</v>
      </c>
      <c r="K12" s="69">
        <v>96907</v>
      </c>
      <c r="L12" s="71">
        <v>0</v>
      </c>
      <c r="M12" s="72">
        <f t="shared" si="1"/>
        <v>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0</v>
      </c>
      <c r="V12" s="75">
        <f t="shared" si="2"/>
        <v>0</v>
      </c>
    </row>
    <row r="13" spans="1:22" ht="15" customHeight="1">
      <c r="A13" s="25">
        <v>5</v>
      </c>
      <c r="B13" s="46" t="s">
        <v>51</v>
      </c>
      <c r="C13" s="68"/>
      <c r="D13" s="69">
        <v>48271</v>
      </c>
      <c r="E13" s="69">
        <v>0</v>
      </c>
      <c r="F13" s="69">
        <v>0</v>
      </c>
      <c r="G13" s="69">
        <v>39125</v>
      </c>
      <c r="H13" s="69">
        <v>114067</v>
      </c>
      <c r="I13" s="69">
        <v>150128</v>
      </c>
      <c r="J13" s="70">
        <f t="shared" si="0"/>
        <v>36061</v>
      </c>
      <c r="K13" s="69">
        <v>75391</v>
      </c>
      <c r="L13" s="71">
        <v>60730</v>
      </c>
      <c r="M13" s="72">
        <f t="shared" si="1"/>
        <v>36674</v>
      </c>
      <c r="N13" s="69">
        <v>0</v>
      </c>
      <c r="O13" s="73">
        <v>0</v>
      </c>
      <c r="P13" s="69">
        <v>0</v>
      </c>
      <c r="Q13" s="69">
        <v>0</v>
      </c>
      <c r="R13" s="69">
        <v>0</v>
      </c>
      <c r="S13" s="69">
        <v>36674</v>
      </c>
      <c r="T13" s="69">
        <v>0</v>
      </c>
      <c r="U13" s="74">
        <v>0</v>
      </c>
      <c r="V13" s="75">
        <f t="shared" si="2"/>
        <v>36674</v>
      </c>
    </row>
    <row r="14" spans="1:22" ht="15" customHeight="1">
      <c r="A14" s="25">
        <v>6</v>
      </c>
      <c r="B14" s="46" t="s">
        <v>52</v>
      </c>
      <c r="C14" s="68"/>
      <c r="D14" s="69">
        <v>20181</v>
      </c>
      <c r="E14" s="69">
        <v>0</v>
      </c>
      <c r="F14" s="69">
        <v>0</v>
      </c>
      <c r="G14" s="69">
        <v>0</v>
      </c>
      <c r="H14" s="69">
        <v>5012</v>
      </c>
      <c r="I14" s="69">
        <v>9369</v>
      </c>
      <c r="J14" s="70">
        <f t="shared" si="0"/>
        <v>4357</v>
      </c>
      <c r="K14" s="69">
        <v>17830</v>
      </c>
      <c r="L14" s="71">
        <v>15429</v>
      </c>
      <c r="M14" s="72">
        <f t="shared" si="1"/>
        <v>13423</v>
      </c>
      <c r="N14" s="69">
        <v>12616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807</v>
      </c>
      <c r="U14" s="74">
        <v>0</v>
      </c>
      <c r="V14" s="75">
        <f t="shared" si="2"/>
        <v>13423</v>
      </c>
    </row>
    <row r="15" spans="1:22" ht="15" customHeight="1">
      <c r="A15" s="25">
        <v>7</v>
      </c>
      <c r="B15" s="46" t="s">
        <v>53</v>
      </c>
      <c r="C15" s="68"/>
      <c r="D15" s="69">
        <v>11619</v>
      </c>
      <c r="E15" s="69">
        <v>0</v>
      </c>
      <c r="F15" s="69">
        <v>0</v>
      </c>
      <c r="G15" s="69">
        <v>2495.58</v>
      </c>
      <c r="H15" s="69">
        <v>11065.37</v>
      </c>
      <c r="I15" s="69">
        <v>12078.26</v>
      </c>
      <c r="J15" s="70">
        <f t="shared" si="0"/>
        <v>1012.8899999999994</v>
      </c>
      <c r="K15" s="69">
        <v>10370.68</v>
      </c>
      <c r="L15" s="71">
        <v>0</v>
      </c>
      <c r="M15" s="72">
        <f t="shared" si="1"/>
        <v>2731.01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2731</v>
      </c>
      <c r="U15" s="74">
        <v>0</v>
      </c>
      <c r="V15" s="75">
        <f t="shared" si="2"/>
        <v>2731</v>
      </c>
    </row>
    <row r="16" spans="1:22" ht="15" customHeight="1">
      <c r="A16" s="25">
        <v>8</v>
      </c>
      <c r="B16" s="46" t="s">
        <v>54</v>
      </c>
      <c r="C16" s="68"/>
      <c r="D16" s="69">
        <v>6212</v>
      </c>
      <c r="E16" s="69">
        <v>7368.9</v>
      </c>
      <c r="F16" s="69">
        <v>0</v>
      </c>
      <c r="G16" s="69">
        <v>0</v>
      </c>
      <c r="H16" s="69">
        <v>24364.79</v>
      </c>
      <c r="I16" s="69">
        <v>24762.65</v>
      </c>
      <c r="J16" s="70">
        <f t="shared" si="0"/>
        <v>397.8600000000006</v>
      </c>
      <c r="K16" s="69">
        <v>6695.04</v>
      </c>
      <c r="L16" s="71">
        <v>14069</v>
      </c>
      <c r="M16" s="72">
        <f t="shared" si="1"/>
        <v>20557</v>
      </c>
      <c r="N16" s="69">
        <v>0</v>
      </c>
      <c r="O16" s="73">
        <v>0</v>
      </c>
      <c r="P16" s="69">
        <v>0</v>
      </c>
      <c r="Q16" s="69">
        <v>0</v>
      </c>
      <c r="R16" s="69">
        <v>10001</v>
      </c>
      <c r="S16" s="69">
        <v>4007</v>
      </c>
      <c r="T16" s="69">
        <v>6089</v>
      </c>
      <c r="U16" s="74">
        <v>460</v>
      </c>
      <c r="V16" s="75">
        <f t="shared" si="2"/>
        <v>20557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0</v>
      </c>
      <c r="G17" s="69">
        <v>0</v>
      </c>
      <c r="H17" s="69">
        <v>8820</v>
      </c>
      <c r="I17" s="69">
        <v>8102</v>
      </c>
      <c r="J17" s="70">
        <f t="shared" si="0"/>
        <v>-718</v>
      </c>
      <c r="K17" s="69">
        <v>718</v>
      </c>
      <c r="L17" s="71">
        <v>0</v>
      </c>
      <c r="M17" s="72">
        <f t="shared" si="1"/>
        <v>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0</v>
      </c>
      <c r="V17" s="75">
        <f t="shared" si="2"/>
        <v>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15658.48</v>
      </c>
      <c r="G19" s="69">
        <v>391.26</v>
      </c>
      <c r="H19" s="69">
        <v>10206.68</v>
      </c>
      <c r="I19" s="69">
        <v>13761.9</v>
      </c>
      <c r="J19" s="70">
        <f t="shared" si="0"/>
        <v>3555.2199999999993</v>
      </c>
      <c r="K19" s="69">
        <v>7709.28</v>
      </c>
      <c r="L19" s="71">
        <v>6852.37</v>
      </c>
      <c r="M19" s="72">
        <f t="shared" si="1"/>
        <v>11637.61</v>
      </c>
      <c r="N19" s="69">
        <v>0</v>
      </c>
      <c r="O19" s="73">
        <v>0</v>
      </c>
      <c r="P19" s="69">
        <v>0</v>
      </c>
      <c r="Q19" s="69">
        <v>0</v>
      </c>
      <c r="R19" s="69">
        <v>2120.3</v>
      </c>
      <c r="S19" s="69">
        <v>4635.68</v>
      </c>
      <c r="T19" s="69">
        <v>4881.63</v>
      </c>
      <c r="U19" s="74">
        <v>0</v>
      </c>
      <c r="V19" s="75">
        <f t="shared" si="2"/>
        <v>11637.61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406244</v>
      </c>
      <c r="E20" s="78">
        <f t="shared" si="3"/>
        <v>27538.9</v>
      </c>
      <c r="F20" s="78">
        <f t="shared" si="3"/>
        <v>16679.48</v>
      </c>
      <c r="G20" s="78">
        <f t="shared" si="3"/>
        <v>150801.84</v>
      </c>
      <c r="H20" s="78">
        <f t="shared" si="3"/>
        <v>314200.83999999997</v>
      </c>
      <c r="I20" s="78">
        <f t="shared" si="3"/>
        <v>348746.81000000006</v>
      </c>
      <c r="J20" s="78">
        <f t="shared" si="3"/>
        <v>34545.97</v>
      </c>
      <c r="K20" s="78">
        <f t="shared" si="3"/>
        <v>577677.0000000001</v>
      </c>
      <c r="L20" s="78">
        <f t="shared" si="3"/>
        <v>170666.43</v>
      </c>
      <c r="M20" s="79">
        <f t="shared" si="1"/>
        <v>159707.67999999988</v>
      </c>
      <c r="N20" s="78">
        <f aca="true" t="shared" si="4" ref="N20:V20">SUM(N9:N19)</f>
        <v>23287</v>
      </c>
      <c r="O20" s="78">
        <f t="shared" si="4"/>
        <v>5021</v>
      </c>
      <c r="P20" s="78">
        <f t="shared" si="4"/>
        <v>837</v>
      </c>
      <c r="Q20" s="78">
        <f t="shared" si="4"/>
        <v>0</v>
      </c>
      <c r="R20" s="78">
        <f t="shared" si="4"/>
        <v>12241.3</v>
      </c>
      <c r="S20" s="78">
        <f t="shared" si="4"/>
        <v>45316.68</v>
      </c>
      <c r="T20" s="78">
        <f t="shared" si="4"/>
        <v>70439.69</v>
      </c>
      <c r="U20" s="78">
        <f t="shared" si="4"/>
        <v>2565</v>
      </c>
      <c r="V20" s="80">
        <f t="shared" si="4"/>
        <v>159707.66999999998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23712</v>
      </c>
      <c r="F21" s="69">
        <v>236</v>
      </c>
      <c r="G21" s="69">
        <v>0</v>
      </c>
      <c r="H21" s="69">
        <v>12705</v>
      </c>
      <c r="I21" s="69">
        <v>11193</v>
      </c>
      <c r="J21" s="70">
        <f>+I21-H21</f>
        <v>-1512</v>
      </c>
      <c r="K21" s="69">
        <v>33541</v>
      </c>
      <c r="L21" s="71">
        <v>47787</v>
      </c>
      <c r="M21" s="72">
        <f t="shared" si="1"/>
        <v>39706</v>
      </c>
      <c r="N21" s="69">
        <v>12626</v>
      </c>
      <c r="O21" s="73">
        <v>0</v>
      </c>
      <c r="P21" s="69">
        <v>18136</v>
      </c>
      <c r="Q21" s="69">
        <v>0</v>
      </c>
      <c r="R21" s="69">
        <v>8070</v>
      </c>
      <c r="S21" s="69">
        <v>0</v>
      </c>
      <c r="T21" s="69">
        <v>874</v>
      </c>
      <c r="U21" s="74">
        <v>0</v>
      </c>
      <c r="V21" s="75">
        <f>SUM(N21:U21)</f>
        <v>39706</v>
      </c>
    </row>
    <row r="22" spans="1:22" ht="15" customHeight="1">
      <c r="A22" s="25">
        <v>13</v>
      </c>
      <c r="B22" s="46" t="s">
        <v>60</v>
      </c>
      <c r="C22" s="68"/>
      <c r="D22" s="69">
        <v>9723</v>
      </c>
      <c r="E22" s="69">
        <v>1096</v>
      </c>
      <c r="F22" s="69">
        <v>4494</v>
      </c>
      <c r="G22" s="69">
        <v>0</v>
      </c>
      <c r="H22" s="69">
        <v>110204</v>
      </c>
      <c r="I22" s="69">
        <v>90459</v>
      </c>
      <c r="J22" s="70">
        <f>+I22-H22</f>
        <v>-19745</v>
      </c>
      <c r="K22" s="69">
        <v>35943</v>
      </c>
      <c r="L22" s="71">
        <v>162860</v>
      </c>
      <c r="M22" s="72">
        <f t="shared" si="1"/>
        <v>161975</v>
      </c>
      <c r="N22" s="69">
        <v>102088</v>
      </c>
      <c r="O22" s="73">
        <v>0</v>
      </c>
      <c r="P22" s="69">
        <v>16899</v>
      </c>
      <c r="Q22" s="69">
        <v>0</v>
      </c>
      <c r="R22" s="69">
        <v>9824</v>
      </c>
      <c r="S22" s="69">
        <v>33164</v>
      </c>
      <c r="T22" s="69">
        <v>0</v>
      </c>
      <c r="U22" s="74">
        <v>0</v>
      </c>
      <c r="V22" s="75">
        <f>SUM(N22:U22)</f>
        <v>161975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3336</v>
      </c>
      <c r="G23" s="69">
        <v>9786</v>
      </c>
      <c r="H23" s="69">
        <v>35031</v>
      </c>
      <c r="I23" s="69">
        <v>38483</v>
      </c>
      <c r="J23" s="70">
        <f>+I23-H23</f>
        <v>3452</v>
      </c>
      <c r="K23" s="69">
        <v>23798</v>
      </c>
      <c r="L23" s="71">
        <v>14297</v>
      </c>
      <c r="M23" s="72">
        <f t="shared" si="1"/>
        <v>169</v>
      </c>
      <c r="N23" s="69">
        <v>0</v>
      </c>
      <c r="O23" s="73">
        <v>0</v>
      </c>
      <c r="P23" s="69">
        <v>0</v>
      </c>
      <c r="Q23" s="69">
        <v>0</v>
      </c>
      <c r="R23" s="69">
        <v>169</v>
      </c>
      <c r="S23" s="69">
        <v>0</v>
      </c>
      <c r="T23" s="69">
        <v>0</v>
      </c>
      <c r="U23" s="74">
        <v>0</v>
      </c>
      <c r="V23" s="75">
        <f>SUM(N23:U23)</f>
        <v>169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9723</v>
      </c>
      <c r="E24" s="78">
        <f t="shared" si="5"/>
        <v>24808</v>
      </c>
      <c r="F24" s="78">
        <f t="shared" si="5"/>
        <v>8066</v>
      </c>
      <c r="G24" s="78">
        <f t="shared" si="5"/>
        <v>9786</v>
      </c>
      <c r="H24" s="78">
        <f t="shared" si="5"/>
        <v>157940</v>
      </c>
      <c r="I24" s="78">
        <f t="shared" si="5"/>
        <v>140135</v>
      </c>
      <c r="J24" s="78">
        <f t="shared" si="5"/>
        <v>-17805</v>
      </c>
      <c r="K24" s="78">
        <f t="shared" si="5"/>
        <v>93282</v>
      </c>
      <c r="L24" s="81">
        <f t="shared" si="5"/>
        <v>224944</v>
      </c>
      <c r="M24" s="79">
        <f t="shared" si="1"/>
        <v>201850</v>
      </c>
      <c r="N24" s="78">
        <f aca="true" t="shared" si="6" ref="N24:V24">SUM(N21:N23)</f>
        <v>114714</v>
      </c>
      <c r="O24" s="78">
        <f t="shared" si="6"/>
        <v>0</v>
      </c>
      <c r="P24" s="78">
        <f t="shared" si="6"/>
        <v>35035</v>
      </c>
      <c r="Q24" s="78">
        <f t="shared" si="6"/>
        <v>0</v>
      </c>
      <c r="R24" s="78">
        <f t="shared" si="6"/>
        <v>18063</v>
      </c>
      <c r="S24" s="78">
        <f t="shared" si="6"/>
        <v>33164</v>
      </c>
      <c r="T24" s="78">
        <f t="shared" si="6"/>
        <v>874</v>
      </c>
      <c r="U24" s="78">
        <f t="shared" si="6"/>
        <v>0</v>
      </c>
      <c r="V24" s="80">
        <f t="shared" si="6"/>
        <v>201850</v>
      </c>
    </row>
    <row r="25" spans="1:22" ht="15" customHeight="1">
      <c r="A25" s="25">
        <v>15</v>
      </c>
      <c r="B25" s="46" t="s">
        <v>63</v>
      </c>
      <c r="C25" s="68"/>
      <c r="D25" s="69">
        <v>62052</v>
      </c>
      <c r="E25" s="69">
        <v>943.7</v>
      </c>
      <c r="F25" s="69">
        <v>1591.91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943.7</v>
      </c>
      <c r="L25" s="71">
        <v>0</v>
      </c>
      <c r="M25" s="72">
        <f t="shared" si="1"/>
        <v>63643.91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63643.91</v>
      </c>
      <c r="U25" s="74">
        <v>0</v>
      </c>
      <c r="V25" s="75">
        <f>SUM(N25:U25)</f>
        <v>63643.91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3285</v>
      </c>
      <c r="F26" s="69">
        <v>0</v>
      </c>
      <c r="G26" s="69">
        <v>0</v>
      </c>
      <c r="H26" s="69">
        <v>2081</v>
      </c>
      <c r="I26" s="69">
        <v>1818</v>
      </c>
      <c r="J26" s="70">
        <f>+I26-H26</f>
        <v>-263</v>
      </c>
      <c r="K26" s="69">
        <v>3548</v>
      </c>
      <c r="L26" s="71">
        <v>3548</v>
      </c>
      <c r="M26" s="72">
        <f t="shared" si="1"/>
        <v>3548</v>
      </c>
      <c r="N26" s="69">
        <v>3548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3548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62052</v>
      </c>
      <c r="E27" s="82">
        <f t="shared" si="7"/>
        <v>4228.7</v>
      </c>
      <c r="F27" s="82">
        <f t="shared" si="7"/>
        <v>1591.91</v>
      </c>
      <c r="G27" s="82">
        <f t="shared" si="7"/>
        <v>0</v>
      </c>
      <c r="H27" s="82">
        <f t="shared" si="7"/>
        <v>2081</v>
      </c>
      <c r="I27" s="82">
        <f t="shared" si="7"/>
        <v>1818</v>
      </c>
      <c r="J27" s="82">
        <f t="shared" si="7"/>
        <v>-263</v>
      </c>
      <c r="K27" s="82">
        <f>L27+M27-(D27+E27+F27+G27)</f>
        <v>3811</v>
      </c>
      <c r="L27" s="82">
        <f>SUM(K25:K26)</f>
        <v>4491.7</v>
      </c>
      <c r="M27" s="82">
        <f aca="true" t="shared" si="8" ref="M27:V27">SUM(M25:M26)</f>
        <v>67191.91</v>
      </c>
      <c r="N27" s="82">
        <f t="shared" si="8"/>
        <v>3548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63643.91</v>
      </c>
      <c r="U27" s="82">
        <f t="shared" si="8"/>
        <v>0</v>
      </c>
      <c r="V27" s="83">
        <f t="shared" si="8"/>
        <v>67191.91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478019</v>
      </c>
      <c r="E28" s="86">
        <f t="shared" si="9"/>
        <v>56575.6</v>
      </c>
      <c r="F28" s="86">
        <f t="shared" si="9"/>
        <v>26337.39</v>
      </c>
      <c r="G28" s="86">
        <f t="shared" si="9"/>
        <v>160587.84</v>
      </c>
      <c r="H28" s="86">
        <f t="shared" si="9"/>
        <v>474221.83999999997</v>
      </c>
      <c r="I28" s="86">
        <f t="shared" si="9"/>
        <v>490699.81000000006</v>
      </c>
      <c r="J28" s="86">
        <f t="shared" si="9"/>
        <v>16477.97</v>
      </c>
      <c r="K28" s="86">
        <f t="shared" si="9"/>
        <v>674770.0000000001</v>
      </c>
      <c r="L28" s="86">
        <f t="shared" si="9"/>
        <v>400102.13</v>
      </c>
      <c r="M28" s="86">
        <f t="shared" si="9"/>
        <v>428749.58999999985</v>
      </c>
      <c r="N28" s="86">
        <f t="shared" si="9"/>
        <v>141549</v>
      </c>
      <c r="O28" s="86">
        <f t="shared" si="9"/>
        <v>5021</v>
      </c>
      <c r="P28" s="86">
        <f t="shared" si="9"/>
        <v>35872</v>
      </c>
      <c r="Q28" s="86">
        <f t="shared" si="9"/>
        <v>0</v>
      </c>
      <c r="R28" s="86">
        <f t="shared" si="9"/>
        <v>30304.3</v>
      </c>
      <c r="S28" s="86">
        <f t="shared" si="9"/>
        <v>78480.68</v>
      </c>
      <c r="T28" s="86">
        <f t="shared" si="9"/>
        <v>134957.6</v>
      </c>
      <c r="U28" s="86">
        <f t="shared" si="9"/>
        <v>2565</v>
      </c>
      <c r="V28" s="87">
        <f t="shared" si="9"/>
        <v>428749.57999999996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7.00390625" style="0" customWidth="1"/>
    <col min="2" max="2" width="17.140625" style="0" customWidth="1"/>
    <col min="3" max="6" width="9.7109375" style="0" customWidth="1"/>
    <col min="7" max="7" width="11.57421875" style="0" customWidth="1"/>
    <col min="8" max="9" width="9.7109375" style="0" customWidth="1"/>
    <col min="10" max="10" width="11.8515625" style="0" customWidth="1"/>
    <col min="11" max="11" width="11.140625" style="0" customWidth="1"/>
    <col min="12" max="16" width="9.7109375" style="0" customWidth="1"/>
    <col min="17" max="17" width="10.8515625" style="0" customWidth="1"/>
    <col min="18" max="20" width="9.7109375" style="0" customWidth="1"/>
    <col min="21" max="21" width="18.421875" style="0" customWidth="1"/>
  </cols>
  <sheetData>
    <row r="1" spans="1:21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50" t="s">
        <v>80</v>
      </c>
      <c r="N1" s="50"/>
      <c r="O1" s="50"/>
      <c r="P1" s="50"/>
      <c r="Q1" s="50"/>
      <c r="R1" s="50"/>
      <c r="S1" s="50"/>
      <c r="T1" s="50"/>
      <c r="U1" s="50"/>
    </row>
    <row r="2" spans="1:21" ht="21" customHeight="1">
      <c r="A2" s="23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81</v>
      </c>
      <c r="N2" s="43"/>
      <c r="O2" s="43"/>
      <c r="P2" s="43"/>
      <c r="Q2" s="43"/>
      <c r="R2" s="43"/>
      <c r="S2" s="43"/>
      <c r="T2" s="43"/>
      <c r="U2" s="43"/>
    </row>
    <row r="3" spans="1:21" ht="16.5" customHeight="1">
      <c r="A3" s="9"/>
      <c r="B3" s="9"/>
      <c r="C3" s="44" t="s">
        <v>2</v>
      </c>
      <c r="D3" s="44"/>
      <c r="E3" s="44"/>
      <c r="F3" s="44"/>
      <c r="G3" s="44"/>
      <c r="H3" s="44"/>
      <c r="I3" s="44"/>
      <c r="J3" s="44"/>
      <c r="K3" s="44"/>
      <c r="L3" s="44"/>
      <c r="M3" s="45" t="s">
        <v>3</v>
      </c>
      <c r="N3" s="45"/>
      <c r="O3" s="45"/>
      <c r="P3" s="45"/>
      <c r="Q3" s="45"/>
      <c r="R3" s="45"/>
      <c r="S3" s="45"/>
      <c r="T3" s="45"/>
      <c r="U3" s="45"/>
    </row>
    <row r="4" spans="1:21" ht="12.75" customHeight="1">
      <c r="A4" s="38" t="s">
        <v>4</v>
      </c>
      <c r="B4" s="39"/>
      <c r="C4" s="32" t="s">
        <v>5</v>
      </c>
      <c r="D4" s="31" t="s">
        <v>6</v>
      </c>
      <c r="E4" s="32" t="s">
        <v>7</v>
      </c>
      <c r="F4" s="31" t="s">
        <v>8</v>
      </c>
      <c r="G4" s="32" t="s">
        <v>9</v>
      </c>
      <c r="H4" s="31" t="s">
        <v>10</v>
      </c>
      <c r="I4" s="32" t="s">
        <v>11</v>
      </c>
      <c r="J4" s="31" t="s">
        <v>12</v>
      </c>
      <c r="K4" s="32" t="s">
        <v>13</v>
      </c>
      <c r="L4" s="31" t="s">
        <v>14</v>
      </c>
      <c r="M4" s="32" t="s">
        <v>15</v>
      </c>
      <c r="N4" s="31" t="s">
        <v>16</v>
      </c>
      <c r="O4" s="32" t="s">
        <v>17</v>
      </c>
      <c r="P4" s="31" t="s">
        <v>18</v>
      </c>
      <c r="Q4" s="32" t="s">
        <v>19</v>
      </c>
      <c r="R4" s="31" t="s">
        <v>20</v>
      </c>
      <c r="S4" s="32" t="s">
        <v>21</v>
      </c>
      <c r="T4" s="31" t="s">
        <v>22</v>
      </c>
      <c r="U4" s="32" t="s">
        <v>23</v>
      </c>
    </row>
    <row r="5" spans="1:21" ht="15.75" customHeight="1">
      <c r="A5" s="33" t="s">
        <v>24</v>
      </c>
      <c r="B5" s="34"/>
      <c r="C5" s="32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</row>
    <row r="6" spans="1:21" ht="136.5" customHeight="1">
      <c r="A6" s="48"/>
      <c r="B6" s="49"/>
      <c r="C6" s="32"/>
      <c r="D6" s="31"/>
      <c r="E6" s="32"/>
      <c r="F6" s="31"/>
      <c r="G6" s="32"/>
      <c r="H6" s="31"/>
      <c r="I6" s="32"/>
      <c r="J6" s="31"/>
      <c r="K6" s="32"/>
      <c r="L6" s="31"/>
      <c r="M6" s="32"/>
      <c r="N6" s="31"/>
      <c r="O6" s="32"/>
      <c r="P6" s="31"/>
      <c r="Q6" s="32"/>
      <c r="R6" s="31"/>
      <c r="S6" s="32"/>
      <c r="T6" s="31"/>
      <c r="U6" s="32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37" t="s">
        <v>67</v>
      </c>
      <c r="B8" s="37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18298</v>
      </c>
      <c r="E9" s="1">
        <v>0</v>
      </c>
      <c r="F9" s="1">
        <v>0</v>
      </c>
      <c r="G9" s="2">
        <v>14275</v>
      </c>
      <c r="H9" s="1">
        <v>15901</v>
      </c>
      <c r="I9" s="4">
        <f aca="true" t="shared" si="0" ref="I9:I17">+H9-G9</f>
        <v>1626</v>
      </c>
      <c r="J9" s="8"/>
      <c r="K9" s="2">
        <v>95064</v>
      </c>
      <c r="L9" s="4">
        <f aca="true" t="shared" si="1" ref="L9:L17">+C9+D9+E9+F9-I9-J9+K9</f>
        <v>111736</v>
      </c>
      <c r="M9" s="2">
        <v>0</v>
      </c>
      <c r="N9" s="8"/>
      <c r="O9" s="2">
        <v>24093</v>
      </c>
      <c r="P9" s="2">
        <v>0</v>
      </c>
      <c r="Q9" s="2">
        <v>38049</v>
      </c>
      <c r="R9" s="2">
        <v>12912</v>
      </c>
      <c r="S9" s="2">
        <v>0</v>
      </c>
      <c r="T9" s="2">
        <v>36682</v>
      </c>
      <c r="U9" s="4">
        <f aca="true" t="shared" si="2" ref="U9:U17">SUM(M9:T9)</f>
        <v>111736</v>
      </c>
    </row>
    <row r="10" spans="1:21" ht="15" customHeight="1">
      <c r="A10" s="3">
        <v>18</v>
      </c>
      <c r="B10" s="3" t="s">
        <v>69</v>
      </c>
      <c r="C10" s="7"/>
      <c r="D10" s="1">
        <v>25072</v>
      </c>
      <c r="E10" s="1">
        <v>0</v>
      </c>
      <c r="F10" s="1">
        <v>5900</v>
      </c>
      <c r="G10" s="2">
        <v>15303.55</v>
      </c>
      <c r="H10" s="1">
        <v>16061.18</v>
      </c>
      <c r="I10" s="4">
        <f t="shared" si="0"/>
        <v>757.630000000001</v>
      </c>
      <c r="J10" s="8"/>
      <c r="K10" s="2">
        <v>57144</v>
      </c>
      <c r="L10" s="4">
        <f t="shared" si="1"/>
        <v>87358.37</v>
      </c>
      <c r="M10" s="2">
        <v>0</v>
      </c>
      <c r="N10" s="8"/>
      <c r="O10" s="2">
        <v>22560</v>
      </c>
      <c r="P10" s="2">
        <v>0</v>
      </c>
      <c r="Q10" s="2">
        <v>21294</v>
      </c>
      <c r="R10" s="2">
        <v>6599</v>
      </c>
      <c r="S10" s="2">
        <v>1240.37</v>
      </c>
      <c r="T10" s="2">
        <v>35665</v>
      </c>
      <c r="U10" s="4">
        <f t="shared" si="2"/>
        <v>87358.37</v>
      </c>
    </row>
    <row r="11" spans="1:21" ht="15" customHeight="1">
      <c r="A11" s="3">
        <v>19</v>
      </c>
      <c r="B11" s="3" t="s">
        <v>70</v>
      </c>
      <c r="C11" s="7"/>
      <c r="D11" s="1">
        <v>3776.26</v>
      </c>
      <c r="E11" s="1">
        <v>0</v>
      </c>
      <c r="F11" s="1">
        <v>0</v>
      </c>
      <c r="G11" s="2">
        <v>9181.18</v>
      </c>
      <c r="H11" s="1">
        <v>8248.28</v>
      </c>
      <c r="I11" s="4">
        <f t="shared" si="0"/>
        <v>-932.8999999999996</v>
      </c>
      <c r="J11" s="8"/>
      <c r="K11" s="2">
        <v>11839</v>
      </c>
      <c r="L11" s="4">
        <f t="shared" si="1"/>
        <v>16548.16</v>
      </c>
      <c r="M11" s="2">
        <v>0</v>
      </c>
      <c r="N11" s="8"/>
      <c r="O11" s="2">
        <v>1998</v>
      </c>
      <c r="P11" s="2">
        <v>0</v>
      </c>
      <c r="Q11" s="2">
        <v>782</v>
      </c>
      <c r="R11" s="2">
        <v>0</v>
      </c>
      <c r="S11" s="2">
        <v>0</v>
      </c>
      <c r="T11" s="2">
        <v>13768.16</v>
      </c>
      <c r="U11" s="4">
        <f t="shared" si="2"/>
        <v>16548.16</v>
      </c>
    </row>
    <row r="12" spans="1:21" ht="15" customHeight="1">
      <c r="A12" s="3">
        <v>20</v>
      </c>
      <c r="B12" s="3" t="s">
        <v>71</v>
      </c>
      <c r="C12" s="7"/>
      <c r="D12" s="1">
        <v>11249</v>
      </c>
      <c r="E12" s="1">
        <v>0</v>
      </c>
      <c r="F12" s="1">
        <v>4769</v>
      </c>
      <c r="G12" s="2">
        <v>20187</v>
      </c>
      <c r="H12" s="1">
        <v>17120</v>
      </c>
      <c r="I12" s="4">
        <f t="shared" si="0"/>
        <v>-3067</v>
      </c>
      <c r="J12" s="8"/>
      <c r="K12" s="2">
        <v>47404</v>
      </c>
      <c r="L12" s="4">
        <f t="shared" si="1"/>
        <v>66489</v>
      </c>
      <c r="M12" s="2">
        <v>16915</v>
      </c>
      <c r="N12" s="8"/>
      <c r="O12" s="2">
        <v>9209</v>
      </c>
      <c r="P12" s="2">
        <v>0</v>
      </c>
      <c r="Q12" s="2">
        <v>36176</v>
      </c>
      <c r="R12" s="2">
        <v>4189</v>
      </c>
      <c r="S12" s="2">
        <v>0</v>
      </c>
      <c r="T12" s="2">
        <v>0</v>
      </c>
      <c r="U12" s="4">
        <f t="shared" si="2"/>
        <v>66489</v>
      </c>
    </row>
    <row r="13" spans="1:21" ht="15" customHeight="1">
      <c r="A13" s="3">
        <v>21</v>
      </c>
      <c r="B13" s="3" t="s">
        <v>72</v>
      </c>
      <c r="C13" s="7"/>
      <c r="D13" s="1">
        <v>0</v>
      </c>
      <c r="E13" s="1">
        <v>0</v>
      </c>
      <c r="F13" s="1">
        <v>0</v>
      </c>
      <c r="G13" s="2">
        <v>3446</v>
      </c>
      <c r="H13" s="1">
        <v>3130</v>
      </c>
      <c r="I13" s="4">
        <f t="shared" si="0"/>
        <v>-316</v>
      </c>
      <c r="J13" s="8"/>
      <c r="K13" s="2">
        <v>3567</v>
      </c>
      <c r="L13" s="4">
        <f t="shared" si="1"/>
        <v>3883</v>
      </c>
      <c r="M13" s="2">
        <v>0</v>
      </c>
      <c r="N13" s="8"/>
      <c r="O13" s="2">
        <v>0</v>
      </c>
      <c r="P13" s="2">
        <v>0</v>
      </c>
      <c r="Q13" s="2">
        <v>3883</v>
      </c>
      <c r="R13" s="2">
        <v>0</v>
      </c>
      <c r="S13" s="2">
        <v>0</v>
      </c>
      <c r="T13" s="2">
        <v>0</v>
      </c>
      <c r="U13" s="4">
        <f t="shared" si="2"/>
        <v>3883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5164</v>
      </c>
      <c r="H14" s="1">
        <v>6103</v>
      </c>
      <c r="I14" s="4">
        <f t="shared" si="0"/>
        <v>939</v>
      </c>
      <c r="J14" s="8"/>
      <c r="K14" s="2">
        <v>8531</v>
      </c>
      <c r="L14" s="4">
        <f t="shared" si="1"/>
        <v>7592</v>
      </c>
      <c r="M14" s="2">
        <v>0</v>
      </c>
      <c r="N14" s="8"/>
      <c r="O14" s="2">
        <v>6023</v>
      </c>
      <c r="P14" s="2">
        <v>0</v>
      </c>
      <c r="Q14" s="2">
        <v>0</v>
      </c>
      <c r="R14" s="2">
        <v>1569</v>
      </c>
      <c r="S14" s="2">
        <v>0</v>
      </c>
      <c r="T14" s="2">
        <v>0</v>
      </c>
      <c r="U14" s="4">
        <f t="shared" si="2"/>
        <v>7592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11015</v>
      </c>
      <c r="H16" s="1">
        <v>7819</v>
      </c>
      <c r="I16" s="4">
        <f t="shared" si="0"/>
        <v>-3196</v>
      </c>
      <c r="J16" s="8"/>
      <c r="K16" s="2">
        <v>2892</v>
      </c>
      <c r="L16" s="4">
        <f t="shared" si="1"/>
        <v>6088</v>
      </c>
      <c r="M16" s="2">
        <v>0</v>
      </c>
      <c r="N16" s="8"/>
      <c r="O16" s="2">
        <v>3348</v>
      </c>
      <c r="P16" s="2">
        <v>0</v>
      </c>
      <c r="Q16" s="2">
        <v>519</v>
      </c>
      <c r="R16" s="2">
        <v>2221</v>
      </c>
      <c r="S16" s="2">
        <v>0</v>
      </c>
      <c r="T16" s="2">
        <v>0</v>
      </c>
      <c r="U16" s="4">
        <f t="shared" si="2"/>
        <v>6088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469</v>
      </c>
      <c r="G17" s="1">
        <v>34594</v>
      </c>
      <c r="H17" s="1">
        <v>33478</v>
      </c>
      <c r="I17" s="4">
        <f t="shared" si="0"/>
        <v>-1116</v>
      </c>
      <c r="J17" s="8"/>
      <c r="K17" s="2">
        <v>46498.28</v>
      </c>
      <c r="L17" s="4">
        <f t="shared" si="1"/>
        <v>48083.28</v>
      </c>
      <c r="M17" s="2">
        <v>0</v>
      </c>
      <c r="N17" s="8"/>
      <c r="O17" s="2">
        <v>0</v>
      </c>
      <c r="P17" s="2">
        <v>0</v>
      </c>
      <c r="Q17" s="2">
        <v>23885</v>
      </c>
      <c r="R17" s="2">
        <v>24198.28</v>
      </c>
      <c r="S17" s="2">
        <v>0</v>
      </c>
      <c r="T17" s="2">
        <v>0</v>
      </c>
      <c r="U17" s="4">
        <f t="shared" si="2"/>
        <v>48083.28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58395.26</v>
      </c>
      <c r="E18" s="5">
        <f t="shared" si="3"/>
        <v>0</v>
      </c>
      <c r="F18" s="5">
        <f t="shared" si="3"/>
        <v>11138</v>
      </c>
      <c r="G18" s="5">
        <f t="shared" si="3"/>
        <v>113165.73</v>
      </c>
      <c r="H18" s="5">
        <f t="shared" si="3"/>
        <v>107860.45999999999</v>
      </c>
      <c r="I18" s="13">
        <f t="shared" si="3"/>
        <v>-5305.269999999999</v>
      </c>
      <c r="J18" s="5">
        <f t="shared" si="3"/>
        <v>0</v>
      </c>
      <c r="K18" s="6">
        <f t="shared" si="3"/>
        <v>272939.28</v>
      </c>
      <c r="L18" s="13">
        <f t="shared" si="3"/>
        <v>347777.81000000006</v>
      </c>
      <c r="M18" s="13">
        <f t="shared" si="3"/>
        <v>16915</v>
      </c>
      <c r="N18" s="13">
        <f t="shared" si="3"/>
        <v>0</v>
      </c>
      <c r="O18" s="5">
        <f t="shared" si="3"/>
        <v>67231</v>
      </c>
      <c r="P18" s="5">
        <f t="shared" si="3"/>
        <v>0</v>
      </c>
      <c r="Q18" s="5">
        <f t="shared" si="3"/>
        <v>124588</v>
      </c>
      <c r="R18" s="5">
        <f t="shared" si="3"/>
        <v>51688.28</v>
      </c>
      <c r="S18" s="5">
        <f t="shared" si="3"/>
        <v>1240.37</v>
      </c>
      <c r="T18" s="5">
        <f t="shared" si="3"/>
        <v>86115.16</v>
      </c>
      <c r="U18" s="13">
        <f t="shared" si="3"/>
        <v>347777.81000000006</v>
      </c>
    </row>
    <row r="22" spans="7:10" ht="15" customHeight="1">
      <c r="G22" s="47" t="s">
        <v>78</v>
      </c>
      <c r="H22" s="47"/>
      <c r="I22" s="47"/>
      <c r="J22" s="14">
        <f>+('semilavorati mensile'!K28)-('semilavorati mensile'!L28+'monomeri mensile'!K18)</f>
        <v>1728.5900000000838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T4:T6"/>
    <mergeCell ref="U4:U6"/>
    <mergeCell ref="A5:B5"/>
    <mergeCell ref="A6:B6"/>
    <mergeCell ref="A8:B8"/>
    <mergeCell ref="N4:N6"/>
    <mergeCell ref="O4:O6"/>
    <mergeCell ref="P4:P6"/>
    <mergeCell ref="G22:I22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4" width="12.28125" style="0" customWidth="1"/>
    <col min="5" max="6" width="10.7109375" style="0" customWidth="1"/>
    <col min="7" max="7" width="12.57421875" style="0" customWidth="1"/>
    <col min="8" max="9" width="10.7109375" style="0" customWidth="1"/>
    <col min="10" max="10" width="12.00390625" style="0" customWidth="1"/>
    <col min="11" max="11" width="12.7109375" style="0" customWidth="1"/>
    <col min="12" max="12" width="13.28125" style="0" customWidth="1"/>
    <col min="13" max="14" width="12.7109375" style="0" customWidth="1"/>
    <col min="15" max="19" width="10.7109375" style="0" customWidth="1"/>
    <col min="20" max="20" width="12.57421875" style="0" customWidth="1"/>
    <col min="21" max="21" width="10.7109375" style="0" customWidth="1"/>
    <col min="22" max="22" width="12.421875" style="0" customWidth="1"/>
  </cols>
  <sheetData>
    <row r="1" spans="1:22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0" t="s">
        <v>80</v>
      </c>
      <c r="O1" s="50"/>
      <c r="P1" s="50"/>
      <c r="Q1" s="50"/>
      <c r="R1" s="50"/>
      <c r="S1" s="50"/>
      <c r="T1" s="50"/>
      <c r="U1" s="50"/>
      <c r="V1" s="50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3" t="s">
        <v>81</v>
      </c>
      <c r="O2" s="43"/>
      <c r="P2" s="43"/>
      <c r="Q2" s="43"/>
      <c r="R2" s="43"/>
      <c r="S2" s="43"/>
      <c r="T2" s="43"/>
      <c r="U2" s="43"/>
      <c r="V2" s="4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8" t="s">
        <v>4</v>
      </c>
      <c r="B4" s="39"/>
      <c r="C4" s="40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33" t="s">
        <v>79</v>
      </c>
      <c r="B5" s="61"/>
      <c r="C5" s="35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33"/>
      <c r="B6" s="61"/>
      <c r="C6" s="35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36" t="s">
        <v>26</v>
      </c>
      <c r="C7" s="36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49664</v>
      </c>
      <c r="E9" s="69">
        <v>0</v>
      </c>
      <c r="F9" s="69">
        <v>4751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29681</v>
      </c>
      <c r="L9" s="71">
        <v>315558.07</v>
      </c>
      <c r="M9" s="72">
        <f aca="true" t="shared" si="1" ref="M9:M26">D9+E9+F9+G9-(J9+K9)+L9</f>
        <v>340292.07</v>
      </c>
      <c r="N9" s="69">
        <v>17412</v>
      </c>
      <c r="O9" s="73">
        <v>29002</v>
      </c>
      <c r="P9" s="69">
        <v>0</v>
      </c>
      <c r="Q9" s="69">
        <v>0</v>
      </c>
      <c r="R9" s="69">
        <v>0</v>
      </c>
      <c r="S9" s="69">
        <v>0</v>
      </c>
      <c r="T9" s="69">
        <v>283185.07</v>
      </c>
      <c r="U9" s="74">
        <v>10693</v>
      </c>
      <c r="V9" s="75">
        <f aca="true" t="shared" si="2" ref="V9:V19">SUM(N9:U9)</f>
        <v>340292.07</v>
      </c>
    </row>
    <row r="10" spans="1:22" ht="15" customHeight="1">
      <c r="A10" s="25">
        <v>2</v>
      </c>
      <c r="B10" s="46" t="s">
        <v>48</v>
      </c>
      <c r="C10" s="68"/>
      <c r="D10" s="69">
        <v>52933</v>
      </c>
      <c r="E10" s="69">
        <v>0</v>
      </c>
      <c r="F10" s="69">
        <v>0</v>
      </c>
      <c r="G10" s="69">
        <v>0</v>
      </c>
      <c r="H10" s="69">
        <v>6625</v>
      </c>
      <c r="I10" s="69">
        <v>8213</v>
      </c>
      <c r="J10" s="70">
        <f t="shared" si="0"/>
        <v>1588</v>
      </c>
      <c r="K10" s="69">
        <v>52851</v>
      </c>
      <c r="L10" s="71">
        <v>45495</v>
      </c>
      <c r="M10" s="72">
        <f t="shared" si="1"/>
        <v>43989</v>
      </c>
      <c r="N10" s="69">
        <v>25807</v>
      </c>
      <c r="O10" s="73">
        <v>0</v>
      </c>
      <c r="P10" s="69">
        <v>17555</v>
      </c>
      <c r="Q10" s="69">
        <v>0</v>
      </c>
      <c r="R10" s="69">
        <v>423</v>
      </c>
      <c r="S10" s="69">
        <v>0</v>
      </c>
      <c r="T10" s="69">
        <v>204</v>
      </c>
      <c r="U10" s="74">
        <v>0</v>
      </c>
      <c r="V10" s="75">
        <f t="shared" si="2"/>
        <v>43989</v>
      </c>
    </row>
    <row r="11" spans="1:22" ht="15" customHeight="1">
      <c r="A11" s="25">
        <v>3</v>
      </c>
      <c r="B11" s="46" t="s">
        <v>49</v>
      </c>
      <c r="C11" s="68"/>
      <c r="D11" s="69">
        <v>1103160</v>
      </c>
      <c r="E11" s="69">
        <v>80377</v>
      </c>
      <c r="F11" s="69">
        <v>0</v>
      </c>
      <c r="G11" s="69">
        <v>542595</v>
      </c>
      <c r="H11" s="69">
        <v>68354</v>
      </c>
      <c r="I11" s="69">
        <v>78197</v>
      </c>
      <c r="J11" s="70">
        <f t="shared" si="0"/>
        <v>9843</v>
      </c>
      <c r="K11" s="69">
        <v>1716289</v>
      </c>
      <c r="L11" s="71">
        <v>0</v>
      </c>
      <c r="M11" s="72">
        <f t="shared" si="1"/>
        <v>0</v>
      </c>
      <c r="N11" s="69">
        <v>0</v>
      </c>
      <c r="O11" s="73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4">
        <v>0</v>
      </c>
      <c r="V11" s="75">
        <f t="shared" si="2"/>
        <v>0</v>
      </c>
    </row>
    <row r="12" spans="1:22" ht="15" customHeight="1">
      <c r="A12" s="25">
        <v>4</v>
      </c>
      <c r="B12" s="46" t="s">
        <v>50</v>
      </c>
      <c r="C12" s="68"/>
      <c r="D12" s="69">
        <v>444397</v>
      </c>
      <c r="E12" s="69">
        <v>0</v>
      </c>
      <c r="F12" s="69">
        <v>0</v>
      </c>
      <c r="G12" s="69">
        <v>0</v>
      </c>
      <c r="H12" s="69">
        <v>27974</v>
      </c>
      <c r="I12" s="69">
        <v>44135</v>
      </c>
      <c r="J12" s="70">
        <f t="shared" si="0"/>
        <v>16161</v>
      </c>
      <c r="K12" s="69">
        <v>428236</v>
      </c>
      <c r="L12" s="71">
        <v>0</v>
      </c>
      <c r="M12" s="72">
        <f t="shared" si="1"/>
        <v>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0</v>
      </c>
      <c r="V12" s="75">
        <f t="shared" si="2"/>
        <v>0</v>
      </c>
    </row>
    <row r="13" spans="1:22" ht="15" customHeight="1">
      <c r="A13" s="25">
        <v>5</v>
      </c>
      <c r="B13" s="46" t="s">
        <v>51</v>
      </c>
      <c r="C13" s="68"/>
      <c r="D13" s="69">
        <v>185503</v>
      </c>
      <c r="E13" s="69">
        <v>0</v>
      </c>
      <c r="F13" s="69">
        <v>0</v>
      </c>
      <c r="G13" s="69">
        <v>184889</v>
      </c>
      <c r="H13" s="69">
        <v>48485</v>
      </c>
      <c r="I13" s="69">
        <v>150128</v>
      </c>
      <c r="J13" s="70">
        <f t="shared" si="0"/>
        <v>101643</v>
      </c>
      <c r="K13" s="69">
        <v>317979</v>
      </c>
      <c r="L13" s="71">
        <v>260749</v>
      </c>
      <c r="M13" s="72">
        <f t="shared" si="1"/>
        <v>211519</v>
      </c>
      <c r="N13" s="69">
        <v>0</v>
      </c>
      <c r="O13" s="73">
        <v>0</v>
      </c>
      <c r="P13" s="69">
        <v>0</v>
      </c>
      <c r="Q13" s="69">
        <v>0</v>
      </c>
      <c r="R13" s="69">
        <v>0</v>
      </c>
      <c r="S13" s="69">
        <v>211519</v>
      </c>
      <c r="T13" s="69">
        <v>0</v>
      </c>
      <c r="U13" s="74">
        <v>0</v>
      </c>
      <c r="V13" s="75">
        <f t="shared" si="2"/>
        <v>211519</v>
      </c>
    </row>
    <row r="14" spans="1:22" ht="15" customHeight="1">
      <c r="A14" s="25">
        <v>6</v>
      </c>
      <c r="B14" s="46" t="s">
        <v>52</v>
      </c>
      <c r="C14" s="68"/>
      <c r="D14" s="69">
        <v>123671</v>
      </c>
      <c r="E14" s="69">
        <v>0</v>
      </c>
      <c r="F14" s="69">
        <v>0</v>
      </c>
      <c r="G14" s="69">
        <v>0</v>
      </c>
      <c r="H14" s="69">
        <v>6670</v>
      </c>
      <c r="I14" s="69">
        <v>9369</v>
      </c>
      <c r="J14" s="70">
        <f t="shared" si="0"/>
        <v>2699</v>
      </c>
      <c r="K14" s="69">
        <v>121714</v>
      </c>
      <c r="L14" s="71">
        <v>98880</v>
      </c>
      <c r="M14" s="72">
        <f t="shared" si="1"/>
        <v>98138</v>
      </c>
      <c r="N14" s="69">
        <v>95064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3074</v>
      </c>
      <c r="U14" s="74">
        <v>0</v>
      </c>
      <c r="V14" s="75">
        <f t="shared" si="2"/>
        <v>98138</v>
      </c>
    </row>
    <row r="15" spans="1:22" ht="15" customHeight="1">
      <c r="A15" s="25">
        <v>7</v>
      </c>
      <c r="B15" s="46" t="s">
        <v>53</v>
      </c>
      <c r="C15" s="68"/>
      <c r="D15" s="69">
        <v>41876</v>
      </c>
      <c r="E15" s="69">
        <v>0</v>
      </c>
      <c r="F15" s="69">
        <v>0</v>
      </c>
      <c r="G15" s="69">
        <v>18514.1</v>
      </c>
      <c r="H15" s="69">
        <v>12871.35</v>
      </c>
      <c r="I15" s="69">
        <v>12078.26</v>
      </c>
      <c r="J15" s="70">
        <f t="shared" si="0"/>
        <v>-793.0900000000001</v>
      </c>
      <c r="K15" s="69">
        <v>45317.19</v>
      </c>
      <c r="L15" s="71">
        <v>0</v>
      </c>
      <c r="M15" s="72">
        <f t="shared" si="1"/>
        <v>15865.999999999993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15866</v>
      </c>
      <c r="U15" s="74">
        <v>0</v>
      </c>
      <c r="V15" s="75">
        <f t="shared" si="2"/>
        <v>15866</v>
      </c>
    </row>
    <row r="16" spans="1:22" ht="15" customHeight="1">
      <c r="A16" s="25">
        <v>8</v>
      </c>
      <c r="B16" s="46" t="s">
        <v>54</v>
      </c>
      <c r="C16" s="68"/>
      <c r="D16" s="69">
        <v>33858</v>
      </c>
      <c r="E16" s="69">
        <v>32395.61</v>
      </c>
      <c r="F16" s="69">
        <v>0</v>
      </c>
      <c r="G16" s="69">
        <v>0</v>
      </c>
      <c r="H16" s="69">
        <v>25032.74</v>
      </c>
      <c r="I16" s="69">
        <v>24762.65</v>
      </c>
      <c r="J16" s="70">
        <f t="shared" si="0"/>
        <v>-270.09000000000015</v>
      </c>
      <c r="K16" s="69">
        <v>34371.69</v>
      </c>
      <c r="L16" s="71">
        <v>63916</v>
      </c>
      <c r="M16" s="72">
        <f t="shared" si="1"/>
        <v>96068.01</v>
      </c>
      <c r="N16" s="69">
        <v>0</v>
      </c>
      <c r="O16" s="73">
        <v>0</v>
      </c>
      <c r="P16" s="69">
        <v>0</v>
      </c>
      <c r="Q16" s="69">
        <v>0</v>
      </c>
      <c r="R16" s="69">
        <v>42895</v>
      </c>
      <c r="S16" s="69">
        <v>18913</v>
      </c>
      <c r="T16" s="69">
        <v>33800</v>
      </c>
      <c r="U16" s="74">
        <v>460</v>
      </c>
      <c r="V16" s="75">
        <f t="shared" si="2"/>
        <v>96068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0</v>
      </c>
      <c r="G17" s="69">
        <v>0</v>
      </c>
      <c r="H17" s="69">
        <v>7701</v>
      </c>
      <c r="I17" s="69">
        <v>8102</v>
      </c>
      <c r="J17" s="70">
        <f t="shared" si="0"/>
        <v>401</v>
      </c>
      <c r="K17" s="69">
        <v>1152</v>
      </c>
      <c r="L17" s="71">
        <v>1553</v>
      </c>
      <c r="M17" s="72">
        <f t="shared" si="1"/>
        <v>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0</v>
      </c>
      <c r="V17" s="75">
        <f t="shared" si="2"/>
        <v>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59042.5</v>
      </c>
      <c r="G19" s="69">
        <v>1736.22</v>
      </c>
      <c r="H19" s="69">
        <v>13169.91</v>
      </c>
      <c r="I19" s="69">
        <v>13761.9</v>
      </c>
      <c r="J19" s="70">
        <f t="shared" si="0"/>
        <v>591.9899999999998</v>
      </c>
      <c r="K19" s="69">
        <v>36360.68</v>
      </c>
      <c r="L19" s="71">
        <v>32298.08</v>
      </c>
      <c r="M19" s="72">
        <f t="shared" si="1"/>
        <v>56124.130000000005</v>
      </c>
      <c r="N19" s="69">
        <v>0</v>
      </c>
      <c r="O19" s="73">
        <v>0</v>
      </c>
      <c r="P19" s="69">
        <v>0</v>
      </c>
      <c r="Q19" s="69">
        <v>0</v>
      </c>
      <c r="R19" s="69">
        <v>9696.19</v>
      </c>
      <c r="S19" s="69">
        <v>23720.35</v>
      </c>
      <c r="T19" s="69">
        <v>22707.57</v>
      </c>
      <c r="U19" s="74">
        <v>0</v>
      </c>
      <c r="V19" s="75">
        <f t="shared" si="2"/>
        <v>56124.11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2035062</v>
      </c>
      <c r="E20" s="78">
        <f t="shared" si="3"/>
        <v>112772.61</v>
      </c>
      <c r="F20" s="78">
        <f t="shared" si="3"/>
        <v>63793.5</v>
      </c>
      <c r="G20" s="78">
        <f t="shared" si="3"/>
        <v>747734.32</v>
      </c>
      <c r="H20" s="78">
        <f t="shared" si="3"/>
        <v>216883</v>
      </c>
      <c r="I20" s="78">
        <f t="shared" si="3"/>
        <v>348746.81000000006</v>
      </c>
      <c r="J20" s="78">
        <f t="shared" si="3"/>
        <v>131863.81</v>
      </c>
      <c r="K20" s="78">
        <f t="shared" si="3"/>
        <v>2783951.56</v>
      </c>
      <c r="L20" s="78">
        <f t="shared" si="3"/>
        <v>818449.15</v>
      </c>
      <c r="M20" s="79">
        <f t="shared" si="1"/>
        <v>861996.2099999996</v>
      </c>
      <c r="N20" s="78">
        <f aca="true" t="shared" si="4" ref="N20:V20">SUM(N9:N19)</f>
        <v>138283</v>
      </c>
      <c r="O20" s="78">
        <f t="shared" si="4"/>
        <v>29002</v>
      </c>
      <c r="P20" s="78">
        <f t="shared" si="4"/>
        <v>17555</v>
      </c>
      <c r="Q20" s="78">
        <f t="shared" si="4"/>
        <v>0</v>
      </c>
      <c r="R20" s="78">
        <f t="shared" si="4"/>
        <v>53014.19</v>
      </c>
      <c r="S20" s="78">
        <f t="shared" si="4"/>
        <v>254152.35</v>
      </c>
      <c r="T20" s="78">
        <f t="shared" si="4"/>
        <v>358836.64</v>
      </c>
      <c r="U20" s="78">
        <f t="shared" si="4"/>
        <v>11153</v>
      </c>
      <c r="V20" s="80">
        <f t="shared" si="4"/>
        <v>861996.18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122620</v>
      </c>
      <c r="F21" s="69">
        <v>992</v>
      </c>
      <c r="G21" s="69">
        <v>0</v>
      </c>
      <c r="H21" s="69">
        <v>8953</v>
      </c>
      <c r="I21" s="69">
        <v>11193</v>
      </c>
      <c r="J21" s="70">
        <f>+I21-H21</f>
        <v>2240</v>
      </c>
      <c r="K21" s="69">
        <v>171957</v>
      </c>
      <c r="L21" s="71">
        <v>230732</v>
      </c>
      <c r="M21" s="72">
        <f t="shared" si="1"/>
        <v>180147</v>
      </c>
      <c r="N21" s="69">
        <v>64248</v>
      </c>
      <c r="O21" s="73">
        <v>0</v>
      </c>
      <c r="P21" s="69">
        <v>62262</v>
      </c>
      <c r="Q21" s="69">
        <v>0</v>
      </c>
      <c r="R21" s="69">
        <v>41900</v>
      </c>
      <c r="S21" s="69">
        <v>7959</v>
      </c>
      <c r="T21" s="69">
        <v>3778</v>
      </c>
      <c r="U21" s="74">
        <v>0</v>
      </c>
      <c r="V21" s="75">
        <f>SUM(N21:U21)</f>
        <v>180147</v>
      </c>
    </row>
    <row r="22" spans="1:22" ht="15" customHeight="1">
      <c r="A22" s="25">
        <v>13</v>
      </c>
      <c r="B22" s="46" t="s">
        <v>60</v>
      </c>
      <c r="C22" s="68"/>
      <c r="D22" s="69">
        <v>29276</v>
      </c>
      <c r="E22" s="69">
        <v>6911</v>
      </c>
      <c r="F22" s="69">
        <v>9571</v>
      </c>
      <c r="G22" s="69">
        <v>43347</v>
      </c>
      <c r="H22" s="69">
        <v>63398</v>
      </c>
      <c r="I22" s="69">
        <v>90459</v>
      </c>
      <c r="J22" s="70">
        <f>+I22-H22</f>
        <v>27061</v>
      </c>
      <c r="K22" s="69">
        <v>172185</v>
      </c>
      <c r="L22" s="71">
        <v>788764</v>
      </c>
      <c r="M22" s="72">
        <f t="shared" si="1"/>
        <v>678623</v>
      </c>
      <c r="N22" s="69">
        <v>436194</v>
      </c>
      <c r="O22" s="73">
        <v>0</v>
      </c>
      <c r="P22" s="69">
        <v>105881</v>
      </c>
      <c r="Q22" s="69">
        <v>0</v>
      </c>
      <c r="R22" s="69">
        <v>35536</v>
      </c>
      <c r="S22" s="69">
        <v>100978</v>
      </c>
      <c r="T22" s="69">
        <v>0</v>
      </c>
      <c r="U22" s="74">
        <v>34</v>
      </c>
      <c r="V22" s="75">
        <f>SUM(N22:U22)</f>
        <v>678623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20866</v>
      </c>
      <c r="G23" s="69">
        <v>59520</v>
      </c>
      <c r="H23" s="69">
        <v>27030</v>
      </c>
      <c r="I23" s="69">
        <v>38483</v>
      </c>
      <c r="J23" s="70">
        <f>+I23-H23</f>
        <v>11453</v>
      </c>
      <c r="K23" s="69">
        <v>158992</v>
      </c>
      <c r="L23" s="71">
        <v>97552</v>
      </c>
      <c r="M23" s="72">
        <f t="shared" si="1"/>
        <v>7493</v>
      </c>
      <c r="N23" s="69">
        <v>0</v>
      </c>
      <c r="O23" s="73">
        <v>0</v>
      </c>
      <c r="P23" s="69">
        <v>0</v>
      </c>
      <c r="Q23" s="69">
        <v>0</v>
      </c>
      <c r="R23" s="69">
        <v>827</v>
      </c>
      <c r="S23" s="69">
        <v>6666</v>
      </c>
      <c r="T23" s="69">
        <v>0</v>
      </c>
      <c r="U23" s="74">
        <v>0</v>
      </c>
      <c r="V23" s="75">
        <f>SUM(N23:U23)</f>
        <v>7493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29276</v>
      </c>
      <c r="E24" s="78">
        <f t="shared" si="5"/>
        <v>129531</v>
      </c>
      <c r="F24" s="78">
        <f t="shared" si="5"/>
        <v>31429</v>
      </c>
      <c r="G24" s="78">
        <f t="shared" si="5"/>
        <v>102867</v>
      </c>
      <c r="H24" s="78">
        <f t="shared" si="5"/>
        <v>99381</v>
      </c>
      <c r="I24" s="78">
        <f t="shared" si="5"/>
        <v>140135</v>
      </c>
      <c r="J24" s="78">
        <f t="shared" si="5"/>
        <v>40754</v>
      </c>
      <c r="K24" s="78">
        <f t="shared" si="5"/>
        <v>503134</v>
      </c>
      <c r="L24" s="81">
        <f t="shared" si="5"/>
        <v>1117048</v>
      </c>
      <c r="M24" s="79">
        <f t="shared" si="1"/>
        <v>866263</v>
      </c>
      <c r="N24" s="78">
        <f aca="true" t="shared" si="6" ref="N24:V24">SUM(N21:N23)</f>
        <v>500442</v>
      </c>
      <c r="O24" s="78">
        <f t="shared" si="6"/>
        <v>0</v>
      </c>
      <c r="P24" s="78">
        <f t="shared" si="6"/>
        <v>168143</v>
      </c>
      <c r="Q24" s="78">
        <f t="shared" si="6"/>
        <v>0</v>
      </c>
      <c r="R24" s="78">
        <f t="shared" si="6"/>
        <v>78263</v>
      </c>
      <c r="S24" s="78">
        <f t="shared" si="6"/>
        <v>115603</v>
      </c>
      <c r="T24" s="78">
        <f t="shared" si="6"/>
        <v>3778</v>
      </c>
      <c r="U24" s="78">
        <f t="shared" si="6"/>
        <v>34</v>
      </c>
      <c r="V24" s="80">
        <f t="shared" si="6"/>
        <v>866263</v>
      </c>
    </row>
    <row r="25" spans="1:22" ht="15" customHeight="1">
      <c r="A25" s="25">
        <v>15</v>
      </c>
      <c r="B25" s="46" t="s">
        <v>63</v>
      </c>
      <c r="C25" s="68"/>
      <c r="D25" s="69">
        <v>269213</v>
      </c>
      <c r="E25" s="69">
        <v>4597.21</v>
      </c>
      <c r="F25" s="69">
        <v>7210.34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4597.21</v>
      </c>
      <c r="L25" s="71">
        <v>0</v>
      </c>
      <c r="M25" s="72">
        <f t="shared" si="1"/>
        <v>276423.34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276423.34</v>
      </c>
      <c r="U25" s="74">
        <v>0</v>
      </c>
      <c r="V25" s="75">
        <f>SUM(N25:U25)</f>
        <v>276423.34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17516</v>
      </c>
      <c r="F26" s="69">
        <v>0</v>
      </c>
      <c r="G26" s="69">
        <v>0</v>
      </c>
      <c r="H26" s="69">
        <v>2058</v>
      </c>
      <c r="I26" s="69">
        <v>1818</v>
      </c>
      <c r="J26" s="70">
        <f>+I26-H26</f>
        <v>-240</v>
      </c>
      <c r="K26" s="69">
        <v>17756</v>
      </c>
      <c r="L26" s="71">
        <v>17756</v>
      </c>
      <c r="M26" s="72">
        <f t="shared" si="1"/>
        <v>17756</v>
      </c>
      <c r="N26" s="69">
        <v>17756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17756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269213</v>
      </c>
      <c r="E27" s="82">
        <f t="shared" si="7"/>
        <v>22113.21</v>
      </c>
      <c r="F27" s="82">
        <f t="shared" si="7"/>
        <v>7210.34</v>
      </c>
      <c r="G27" s="82">
        <f t="shared" si="7"/>
        <v>0</v>
      </c>
      <c r="H27" s="82">
        <f t="shared" si="7"/>
        <v>2058</v>
      </c>
      <c r="I27" s="82">
        <f t="shared" si="7"/>
        <v>1818</v>
      </c>
      <c r="J27" s="82">
        <f t="shared" si="7"/>
        <v>-240</v>
      </c>
      <c r="K27" s="82">
        <f>L27+M27-(D27+E27+F27+G27)</f>
        <v>17996</v>
      </c>
      <c r="L27" s="82">
        <f>SUM(K25:K26)</f>
        <v>22353.21</v>
      </c>
      <c r="M27" s="82">
        <f aca="true" t="shared" si="8" ref="M27:V27">SUM(M25:M26)</f>
        <v>294179.34</v>
      </c>
      <c r="N27" s="82">
        <f t="shared" si="8"/>
        <v>17756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276423.34</v>
      </c>
      <c r="U27" s="82">
        <f t="shared" si="8"/>
        <v>0</v>
      </c>
      <c r="V27" s="83">
        <f t="shared" si="8"/>
        <v>294179.34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2333551</v>
      </c>
      <c r="E28" s="86">
        <f t="shared" si="9"/>
        <v>264416.82</v>
      </c>
      <c r="F28" s="86">
        <f t="shared" si="9"/>
        <v>102432.84</v>
      </c>
      <c r="G28" s="86">
        <f t="shared" si="9"/>
        <v>850601.32</v>
      </c>
      <c r="H28" s="86">
        <f t="shared" si="9"/>
        <v>318322</v>
      </c>
      <c r="I28" s="86">
        <f t="shared" si="9"/>
        <v>490699.81000000006</v>
      </c>
      <c r="J28" s="86">
        <f t="shared" si="9"/>
        <v>172377.81</v>
      </c>
      <c r="K28" s="86">
        <f t="shared" si="9"/>
        <v>3305081.56</v>
      </c>
      <c r="L28" s="86">
        <f t="shared" si="9"/>
        <v>1957850.3599999999</v>
      </c>
      <c r="M28" s="86">
        <f t="shared" si="9"/>
        <v>2022438.5499999996</v>
      </c>
      <c r="N28" s="86">
        <f t="shared" si="9"/>
        <v>656481</v>
      </c>
      <c r="O28" s="86">
        <f t="shared" si="9"/>
        <v>29002</v>
      </c>
      <c r="P28" s="86">
        <f t="shared" si="9"/>
        <v>185698</v>
      </c>
      <c r="Q28" s="86">
        <f t="shared" si="9"/>
        <v>0</v>
      </c>
      <c r="R28" s="86">
        <f t="shared" si="9"/>
        <v>131277.19</v>
      </c>
      <c r="S28" s="86">
        <f t="shared" si="9"/>
        <v>369755.35</v>
      </c>
      <c r="T28" s="86">
        <f t="shared" si="9"/>
        <v>639037.98</v>
      </c>
      <c r="U28" s="86">
        <f t="shared" si="9"/>
        <v>11187</v>
      </c>
      <c r="V28" s="87">
        <f t="shared" si="9"/>
        <v>2022438.5200000003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D4:D6"/>
    <mergeCell ref="E4:E6"/>
    <mergeCell ref="F4:F6"/>
    <mergeCell ref="G4:G6"/>
    <mergeCell ref="H4:H6"/>
    <mergeCell ref="I4:I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B16:C16"/>
    <mergeCell ref="B17:C17"/>
    <mergeCell ref="V4:V6"/>
    <mergeCell ref="B7:C7"/>
    <mergeCell ref="B9:C9"/>
    <mergeCell ref="B10:C10"/>
    <mergeCell ref="B11:C11"/>
    <mergeCell ref="P4:P6"/>
    <mergeCell ref="Q4:Q6"/>
    <mergeCell ref="R4:R6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A4:C4"/>
    <mergeCell ref="A5:C5"/>
    <mergeCell ref="A6:C6"/>
    <mergeCell ref="A8:C8"/>
    <mergeCell ref="B24:C24"/>
    <mergeCell ref="B25:C25"/>
    <mergeCell ref="B12:C12"/>
    <mergeCell ref="B13:C13"/>
    <mergeCell ref="B14:C14"/>
    <mergeCell ref="B15:C1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28125" style="0" customWidth="1"/>
    <col min="3" max="3" width="9.7109375" style="0" customWidth="1"/>
    <col min="4" max="4" width="11.28125" style="0" customWidth="1"/>
    <col min="5" max="5" width="9.7109375" style="0" customWidth="1"/>
    <col min="6" max="6" width="11.57421875" style="0" customWidth="1"/>
    <col min="7" max="8" width="10.7109375" style="0" customWidth="1"/>
    <col min="9" max="9" width="11.00390625" style="0" customWidth="1"/>
    <col min="10" max="10" width="11.7109375" style="0" customWidth="1"/>
    <col min="11" max="11" width="12.57421875" style="0" customWidth="1"/>
    <col min="12" max="12" width="13.281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28125" style="0" customWidth="1"/>
    <col min="19" max="19" width="9.7109375" style="0" customWidth="1"/>
    <col min="20" max="20" width="11.28125" style="0" customWidth="1"/>
    <col min="21" max="21" width="12.7109375" style="0" customWidth="1"/>
  </cols>
  <sheetData>
    <row r="1" spans="1:21" ht="21" customHeight="1">
      <c r="A1" s="5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 t="s">
        <v>80</v>
      </c>
      <c r="N1" s="50"/>
      <c r="O1" s="50"/>
      <c r="P1" s="50"/>
      <c r="Q1" s="50"/>
      <c r="R1" s="50"/>
      <c r="S1" s="50"/>
      <c r="T1" s="50"/>
      <c r="U1" s="50"/>
    </row>
    <row r="2" spans="1:21" ht="21" customHeight="1">
      <c r="A2" s="88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43" t="s">
        <v>81</v>
      </c>
      <c r="N2" s="43"/>
      <c r="O2" s="43"/>
      <c r="P2" s="43"/>
      <c r="Q2" s="43"/>
      <c r="R2" s="43"/>
      <c r="S2" s="43"/>
      <c r="T2" s="43"/>
      <c r="U2" s="43"/>
    </row>
    <row r="3" spans="1:21" ht="16.5" customHeight="1">
      <c r="A3" s="90"/>
      <c r="B3" s="90"/>
      <c r="C3" s="91" t="s">
        <v>2</v>
      </c>
      <c r="D3" s="92"/>
      <c r="E3" s="92"/>
      <c r="F3" s="92"/>
      <c r="G3" s="92"/>
      <c r="H3" s="92"/>
      <c r="I3" s="92"/>
      <c r="J3" s="92"/>
      <c r="K3" s="92"/>
      <c r="L3" s="93"/>
      <c r="M3" s="94" t="s">
        <v>3</v>
      </c>
      <c r="N3" s="95"/>
      <c r="O3" s="95"/>
      <c r="P3" s="95"/>
      <c r="Q3" s="95"/>
      <c r="R3" s="95"/>
      <c r="S3" s="95"/>
      <c r="T3" s="95"/>
      <c r="U3" s="96"/>
    </row>
    <row r="4" spans="1:21" ht="12.75" customHeight="1">
      <c r="A4" s="97" t="s">
        <v>4</v>
      </c>
      <c r="B4" s="98"/>
      <c r="C4" s="99" t="s">
        <v>5</v>
      </c>
      <c r="D4" s="100" t="s">
        <v>6</v>
      </c>
      <c r="E4" s="99" t="s">
        <v>7</v>
      </c>
      <c r="F4" s="100" t="s">
        <v>8</v>
      </c>
      <c r="G4" s="99" t="s">
        <v>9</v>
      </c>
      <c r="H4" s="100" t="s">
        <v>10</v>
      </c>
      <c r="I4" s="99" t="s">
        <v>11</v>
      </c>
      <c r="J4" s="100" t="s">
        <v>12</v>
      </c>
      <c r="K4" s="99" t="s">
        <v>13</v>
      </c>
      <c r="L4" s="100" t="s">
        <v>14</v>
      </c>
      <c r="M4" s="99" t="s">
        <v>15</v>
      </c>
      <c r="N4" s="100" t="s">
        <v>16</v>
      </c>
      <c r="O4" s="99" t="s">
        <v>17</v>
      </c>
      <c r="P4" s="100" t="s">
        <v>18</v>
      </c>
      <c r="Q4" s="99" t="s">
        <v>19</v>
      </c>
      <c r="R4" s="100" t="s">
        <v>20</v>
      </c>
      <c r="S4" s="99" t="s">
        <v>21</v>
      </c>
      <c r="T4" s="100" t="s">
        <v>22</v>
      </c>
      <c r="U4" s="99" t="s">
        <v>23</v>
      </c>
    </row>
    <row r="5" spans="1:21" ht="15.75" customHeight="1">
      <c r="A5" s="101" t="s">
        <v>79</v>
      </c>
      <c r="B5" s="102"/>
      <c r="C5" s="103"/>
      <c r="D5" s="104"/>
      <c r="E5" s="103"/>
      <c r="F5" s="104"/>
      <c r="G5" s="103"/>
      <c r="H5" s="104"/>
      <c r="I5" s="103"/>
      <c r="J5" s="104"/>
      <c r="K5" s="103"/>
      <c r="L5" s="104"/>
      <c r="M5" s="103"/>
      <c r="N5" s="104"/>
      <c r="O5" s="103"/>
      <c r="P5" s="104"/>
      <c r="Q5" s="103"/>
      <c r="R5" s="104"/>
      <c r="S5" s="103"/>
      <c r="T5" s="104"/>
      <c r="U5" s="103"/>
    </row>
    <row r="6" spans="1:21" ht="136.5" customHeight="1">
      <c r="A6" s="105"/>
      <c r="B6" s="106"/>
      <c r="C6" s="107"/>
      <c r="D6" s="108"/>
      <c r="E6" s="107"/>
      <c r="F6" s="108"/>
      <c r="G6" s="107"/>
      <c r="H6" s="108"/>
      <c r="I6" s="107"/>
      <c r="J6" s="108"/>
      <c r="K6" s="107"/>
      <c r="L6" s="108"/>
      <c r="M6" s="107"/>
      <c r="N6" s="108"/>
      <c r="O6" s="107"/>
      <c r="P6" s="108"/>
      <c r="Q6" s="107"/>
      <c r="R6" s="108"/>
      <c r="S6" s="107"/>
      <c r="T6" s="108"/>
      <c r="U6" s="107"/>
    </row>
    <row r="7" spans="1:21" ht="15" customHeight="1">
      <c r="A7" s="109" t="s">
        <v>25</v>
      </c>
      <c r="B7" s="110" t="s">
        <v>26</v>
      </c>
      <c r="C7" s="111" t="s">
        <v>27</v>
      </c>
      <c r="D7" s="111" t="s">
        <v>28</v>
      </c>
      <c r="E7" s="111" t="s">
        <v>29</v>
      </c>
      <c r="F7" s="111" t="s">
        <v>30</v>
      </c>
      <c r="G7" s="111" t="s">
        <v>31</v>
      </c>
      <c r="H7" s="111" t="s">
        <v>32</v>
      </c>
      <c r="I7" s="111" t="s">
        <v>33</v>
      </c>
      <c r="J7" s="111" t="s">
        <v>34</v>
      </c>
      <c r="K7" s="111" t="s">
        <v>35</v>
      </c>
      <c r="L7" s="111" t="s">
        <v>36</v>
      </c>
      <c r="M7" s="111" t="s">
        <v>37</v>
      </c>
      <c r="N7" s="111" t="s">
        <v>38</v>
      </c>
      <c r="O7" s="111" t="s">
        <v>39</v>
      </c>
      <c r="P7" s="111" t="s">
        <v>40</v>
      </c>
      <c r="Q7" s="111" t="s">
        <v>41</v>
      </c>
      <c r="R7" s="111" t="s">
        <v>42</v>
      </c>
      <c r="S7" s="111" t="s">
        <v>43</v>
      </c>
      <c r="T7" s="111" t="s">
        <v>44</v>
      </c>
      <c r="U7" s="111" t="s">
        <v>45</v>
      </c>
    </row>
    <row r="8" spans="1:21" ht="15" customHeight="1">
      <c r="A8" s="66" t="s">
        <v>67</v>
      </c>
      <c r="B8" s="66"/>
      <c r="C8" s="112"/>
      <c r="D8" s="113"/>
      <c r="E8" s="113"/>
      <c r="F8" s="113"/>
      <c r="G8" s="113"/>
      <c r="H8" s="113"/>
      <c r="I8" s="113"/>
      <c r="J8" s="112"/>
      <c r="K8" s="113"/>
      <c r="L8" s="112"/>
      <c r="M8" s="112"/>
      <c r="N8" s="112"/>
      <c r="O8" s="113"/>
      <c r="P8" s="113"/>
      <c r="Q8" s="113"/>
      <c r="R8" s="113"/>
      <c r="S8" s="113"/>
      <c r="T8" s="113"/>
      <c r="U8" s="112"/>
    </row>
    <row r="9" spans="1:21" ht="15" customHeight="1">
      <c r="A9" s="3">
        <v>17</v>
      </c>
      <c r="B9" s="3" t="s">
        <v>68</v>
      </c>
      <c r="C9" s="114"/>
      <c r="D9" s="115">
        <v>38552</v>
      </c>
      <c r="E9" s="115">
        <v>0</v>
      </c>
      <c r="F9" s="115">
        <v>0</v>
      </c>
      <c r="G9" s="116">
        <v>10176</v>
      </c>
      <c r="H9" s="115">
        <v>15901</v>
      </c>
      <c r="I9" s="117">
        <f aca="true" t="shared" si="0" ref="I9:I17">+H9-G9</f>
        <v>5725</v>
      </c>
      <c r="J9" s="118"/>
      <c r="K9" s="116">
        <v>483401</v>
      </c>
      <c r="L9" s="117">
        <f aca="true" t="shared" si="1" ref="L9:L17">+C9+D9+E9+F9-I9-J9+K9</f>
        <v>516228</v>
      </c>
      <c r="M9" s="116">
        <v>0</v>
      </c>
      <c r="N9" s="118"/>
      <c r="O9" s="116">
        <v>82906</v>
      </c>
      <c r="P9" s="116">
        <v>0</v>
      </c>
      <c r="Q9" s="116">
        <v>169517</v>
      </c>
      <c r="R9" s="116">
        <v>82925</v>
      </c>
      <c r="S9" s="116">
        <v>0</v>
      </c>
      <c r="T9" s="116">
        <v>180880</v>
      </c>
      <c r="U9" s="117">
        <f aca="true" t="shared" si="2" ref="U9:U17">SUM(M9:T9)</f>
        <v>516228</v>
      </c>
    </row>
    <row r="10" spans="1:21" ht="15" customHeight="1">
      <c r="A10" s="3">
        <v>18</v>
      </c>
      <c r="B10" s="3" t="s">
        <v>69</v>
      </c>
      <c r="C10" s="114"/>
      <c r="D10" s="115">
        <v>85775</v>
      </c>
      <c r="E10" s="115">
        <v>10295.74</v>
      </c>
      <c r="F10" s="115">
        <v>7908</v>
      </c>
      <c r="G10" s="116">
        <v>15199.54</v>
      </c>
      <c r="H10" s="115">
        <v>16061.18</v>
      </c>
      <c r="I10" s="117">
        <f t="shared" si="0"/>
        <v>861.6399999999994</v>
      </c>
      <c r="J10" s="118"/>
      <c r="K10" s="116">
        <v>280328</v>
      </c>
      <c r="L10" s="117">
        <f t="shared" si="1"/>
        <v>383445.1</v>
      </c>
      <c r="M10" s="116">
        <v>765</v>
      </c>
      <c r="N10" s="118"/>
      <c r="O10" s="116">
        <v>88291</v>
      </c>
      <c r="P10" s="116">
        <v>0</v>
      </c>
      <c r="Q10" s="116">
        <v>96132</v>
      </c>
      <c r="R10" s="116">
        <v>42457</v>
      </c>
      <c r="S10" s="116">
        <v>6253.1</v>
      </c>
      <c r="T10" s="116">
        <v>149547</v>
      </c>
      <c r="U10" s="117">
        <f t="shared" si="2"/>
        <v>383445.1</v>
      </c>
    </row>
    <row r="11" spans="1:21" ht="15" customHeight="1">
      <c r="A11" s="3">
        <v>19</v>
      </c>
      <c r="B11" s="3" t="s">
        <v>70</v>
      </c>
      <c r="C11" s="114"/>
      <c r="D11" s="115">
        <v>25687.41</v>
      </c>
      <c r="E11" s="115">
        <v>0</v>
      </c>
      <c r="F11" s="115">
        <v>0</v>
      </c>
      <c r="G11" s="116">
        <v>6206.14</v>
      </c>
      <c r="H11" s="115">
        <v>8248.28</v>
      </c>
      <c r="I11" s="117">
        <f t="shared" si="0"/>
        <v>2042.1400000000003</v>
      </c>
      <c r="J11" s="118"/>
      <c r="K11" s="116">
        <v>69453</v>
      </c>
      <c r="L11" s="117">
        <f t="shared" si="1"/>
        <v>93098.27</v>
      </c>
      <c r="M11" s="116">
        <v>0</v>
      </c>
      <c r="N11" s="118"/>
      <c r="O11" s="116">
        <v>23741</v>
      </c>
      <c r="P11" s="116">
        <v>0</v>
      </c>
      <c r="Q11" s="116">
        <v>3561</v>
      </c>
      <c r="R11" s="116">
        <v>0</v>
      </c>
      <c r="S11" s="116">
        <v>0</v>
      </c>
      <c r="T11" s="116">
        <v>65796.27</v>
      </c>
      <c r="U11" s="117">
        <f t="shared" si="2"/>
        <v>93098.27</v>
      </c>
    </row>
    <row r="12" spans="1:21" ht="15" customHeight="1">
      <c r="A12" s="3">
        <v>20</v>
      </c>
      <c r="B12" s="3" t="s">
        <v>71</v>
      </c>
      <c r="C12" s="114"/>
      <c r="D12" s="115">
        <v>57441</v>
      </c>
      <c r="E12" s="115">
        <v>0</v>
      </c>
      <c r="F12" s="115">
        <v>50506</v>
      </c>
      <c r="G12" s="116">
        <v>20751</v>
      </c>
      <c r="H12" s="115">
        <v>17120</v>
      </c>
      <c r="I12" s="117">
        <f t="shared" si="0"/>
        <v>-3631</v>
      </c>
      <c r="J12" s="118"/>
      <c r="K12" s="116">
        <v>197051</v>
      </c>
      <c r="L12" s="117">
        <f t="shared" si="1"/>
        <v>308629</v>
      </c>
      <c r="M12" s="116">
        <v>67931</v>
      </c>
      <c r="N12" s="118"/>
      <c r="O12" s="116">
        <v>41909</v>
      </c>
      <c r="P12" s="116">
        <v>0</v>
      </c>
      <c r="Q12" s="116">
        <v>189525</v>
      </c>
      <c r="R12" s="116">
        <v>9264</v>
      </c>
      <c r="S12" s="116">
        <v>0</v>
      </c>
      <c r="T12" s="116">
        <v>0</v>
      </c>
      <c r="U12" s="117">
        <f t="shared" si="2"/>
        <v>308629</v>
      </c>
    </row>
    <row r="13" spans="1:21" ht="15" customHeight="1">
      <c r="A13" s="3">
        <v>21</v>
      </c>
      <c r="B13" s="3" t="s">
        <v>72</v>
      </c>
      <c r="C13" s="114"/>
      <c r="D13" s="115">
        <v>0</v>
      </c>
      <c r="E13" s="115">
        <v>0</v>
      </c>
      <c r="F13" s="115">
        <v>0</v>
      </c>
      <c r="G13" s="116">
        <v>1509</v>
      </c>
      <c r="H13" s="115">
        <v>3130</v>
      </c>
      <c r="I13" s="117">
        <f t="shared" si="0"/>
        <v>1621</v>
      </c>
      <c r="J13" s="118"/>
      <c r="K13" s="116">
        <v>19896</v>
      </c>
      <c r="L13" s="117">
        <f t="shared" si="1"/>
        <v>18275</v>
      </c>
      <c r="M13" s="116">
        <v>0</v>
      </c>
      <c r="N13" s="118"/>
      <c r="O13" s="116">
        <v>0</v>
      </c>
      <c r="P13" s="116">
        <v>0</v>
      </c>
      <c r="Q13" s="116">
        <v>18275</v>
      </c>
      <c r="R13" s="116">
        <v>0</v>
      </c>
      <c r="S13" s="116">
        <v>0</v>
      </c>
      <c r="T13" s="116">
        <v>0</v>
      </c>
      <c r="U13" s="117">
        <f t="shared" si="2"/>
        <v>18275</v>
      </c>
    </row>
    <row r="14" spans="1:21" ht="15" customHeight="1">
      <c r="A14" s="3">
        <v>22</v>
      </c>
      <c r="B14" s="3" t="s">
        <v>73</v>
      </c>
      <c r="C14" s="114"/>
      <c r="D14" s="115">
        <v>0</v>
      </c>
      <c r="E14" s="115">
        <v>0</v>
      </c>
      <c r="F14" s="115">
        <v>0</v>
      </c>
      <c r="G14" s="116">
        <v>7200</v>
      </c>
      <c r="H14" s="115">
        <v>6103</v>
      </c>
      <c r="I14" s="117">
        <f t="shared" si="0"/>
        <v>-1097</v>
      </c>
      <c r="J14" s="118"/>
      <c r="K14" s="116">
        <v>35175</v>
      </c>
      <c r="L14" s="117">
        <f t="shared" si="1"/>
        <v>36272</v>
      </c>
      <c r="M14" s="116">
        <v>0</v>
      </c>
      <c r="N14" s="118"/>
      <c r="O14" s="116">
        <v>26076</v>
      </c>
      <c r="P14" s="116">
        <v>0</v>
      </c>
      <c r="Q14" s="116">
        <v>2999</v>
      </c>
      <c r="R14" s="116">
        <v>7197</v>
      </c>
      <c r="S14" s="116">
        <v>0</v>
      </c>
      <c r="T14" s="116">
        <v>0</v>
      </c>
      <c r="U14" s="117">
        <f t="shared" si="2"/>
        <v>36272</v>
      </c>
    </row>
    <row r="15" spans="1:21" ht="15" customHeight="1">
      <c r="A15" s="3">
        <v>23</v>
      </c>
      <c r="B15" s="3" t="s">
        <v>74</v>
      </c>
      <c r="C15" s="114"/>
      <c r="D15" s="115"/>
      <c r="E15" s="115"/>
      <c r="F15" s="115"/>
      <c r="G15" s="116"/>
      <c r="H15" s="115"/>
      <c r="I15" s="117">
        <f t="shared" si="0"/>
        <v>0</v>
      </c>
      <c r="J15" s="118"/>
      <c r="K15" s="116"/>
      <c r="L15" s="117">
        <f t="shared" si="1"/>
        <v>0</v>
      </c>
      <c r="M15" s="116"/>
      <c r="N15" s="118"/>
      <c r="O15" s="116"/>
      <c r="P15" s="116"/>
      <c r="Q15" s="116"/>
      <c r="R15" s="116"/>
      <c r="S15" s="116"/>
      <c r="T15" s="116"/>
      <c r="U15" s="117">
        <f t="shared" si="2"/>
        <v>0</v>
      </c>
    </row>
    <row r="16" spans="1:21" ht="15" customHeight="1">
      <c r="A16" s="3">
        <v>24</v>
      </c>
      <c r="B16" s="3" t="s">
        <v>75</v>
      </c>
      <c r="C16" s="114"/>
      <c r="D16" s="115">
        <v>0</v>
      </c>
      <c r="E16" s="115">
        <v>0</v>
      </c>
      <c r="F16" s="115">
        <v>0</v>
      </c>
      <c r="G16" s="115">
        <v>16523</v>
      </c>
      <c r="H16" s="115">
        <v>7819</v>
      </c>
      <c r="I16" s="117">
        <f t="shared" si="0"/>
        <v>-8704</v>
      </c>
      <c r="J16" s="118"/>
      <c r="K16" s="116">
        <v>24658</v>
      </c>
      <c r="L16" s="117">
        <f t="shared" si="1"/>
        <v>33362</v>
      </c>
      <c r="M16" s="116">
        <v>0</v>
      </c>
      <c r="N16" s="118"/>
      <c r="O16" s="116">
        <v>19211</v>
      </c>
      <c r="P16" s="116">
        <v>0</v>
      </c>
      <c r="Q16" s="116">
        <v>3871</v>
      </c>
      <c r="R16" s="116">
        <v>10280</v>
      </c>
      <c r="S16" s="116">
        <v>0</v>
      </c>
      <c r="T16" s="116">
        <v>0</v>
      </c>
      <c r="U16" s="117">
        <f t="shared" si="2"/>
        <v>33362</v>
      </c>
    </row>
    <row r="17" spans="1:21" ht="15" customHeight="1">
      <c r="A17" s="3">
        <v>25</v>
      </c>
      <c r="B17" s="3" t="s">
        <v>76</v>
      </c>
      <c r="C17" s="114"/>
      <c r="D17" s="115">
        <v>0</v>
      </c>
      <c r="E17" s="115">
        <v>0</v>
      </c>
      <c r="F17" s="115">
        <v>1928</v>
      </c>
      <c r="G17" s="115">
        <v>31812</v>
      </c>
      <c r="H17" s="115">
        <v>33478</v>
      </c>
      <c r="I17" s="117">
        <f t="shared" si="0"/>
        <v>1666</v>
      </c>
      <c r="J17" s="118"/>
      <c r="K17" s="116">
        <v>227809.68</v>
      </c>
      <c r="L17" s="117">
        <f t="shared" si="1"/>
        <v>228071.68</v>
      </c>
      <c r="M17" s="116">
        <v>0</v>
      </c>
      <c r="N17" s="118"/>
      <c r="O17" s="116">
        <v>0</v>
      </c>
      <c r="P17" s="116">
        <v>0</v>
      </c>
      <c r="Q17" s="116">
        <v>123381</v>
      </c>
      <c r="R17" s="116">
        <v>104690.68</v>
      </c>
      <c r="S17" s="116">
        <v>0</v>
      </c>
      <c r="T17" s="116">
        <v>0</v>
      </c>
      <c r="U17" s="117">
        <f t="shared" si="2"/>
        <v>228071.68</v>
      </c>
    </row>
    <row r="18" spans="1:21" ht="15" customHeight="1">
      <c r="A18" s="119"/>
      <c r="B18" s="120" t="s">
        <v>77</v>
      </c>
      <c r="C18" s="121">
        <f aca="true" t="shared" si="3" ref="C18:U18">SUM(C9:C17)</f>
        <v>0</v>
      </c>
      <c r="D18" s="122">
        <f t="shared" si="3"/>
        <v>207455.41</v>
      </c>
      <c r="E18" s="122">
        <f t="shared" si="3"/>
        <v>10295.74</v>
      </c>
      <c r="F18" s="122">
        <f t="shared" si="3"/>
        <v>60342</v>
      </c>
      <c r="G18" s="122">
        <f t="shared" si="3"/>
        <v>109376.68</v>
      </c>
      <c r="H18" s="122">
        <f t="shared" si="3"/>
        <v>107860.45999999999</v>
      </c>
      <c r="I18" s="122">
        <f t="shared" si="3"/>
        <v>-1516.2200000000012</v>
      </c>
      <c r="J18" s="122">
        <f t="shared" si="3"/>
        <v>0</v>
      </c>
      <c r="K18" s="122">
        <f t="shared" si="3"/>
        <v>1337771.68</v>
      </c>
      <c r="L18" s="122">
        <f t="shared" si="3"/>
        <v>1617381.05</v>
      </c>
      <c r="M18" s="122">
        <f t="shared" si="3"/>
        <v>68696</v>
      </c>
      <c r="N18" s="122">
        <f t="shared" si="3"/>
        <v>0</v>
      </c>
      <c r="O18" s="122">
        <f t="shared" si="3"/>
        <v>282134</v>
      </c>
      <c r="P18" s="122">
        <f t="shared" si="3"/>
        <v>0</v>
      </c>
      <c r="Q18" s="122">
        <f t="shared" si="3"/>
        <v>607261</v>
      </c>
      <c r="R18" s="122">
        <f t="shared" si="3"/>
        <v>256813.68</v>
      </c>
      <c r="S18" s="122">
        <f t="shared" si="3"/>
        <v>6253.1</v>
      </c>
      <c r="T18" s="122">
        <f t="shared" si="3"/>
        <v>396223.27</v>
      </c>
      <c r="U18" s="122">
        <f t="shared" si="3"/>
        <v>1617381.05</v>
      </c>
    </row>
    <row r="22" spans="7:10" ht="15" customHeight="1">
      <c r="G22" s="123" t="s">
        <v>78</v>
      </c>
      <c r="H22" s="123"/>
      <c r="I22" s="123"/>
      <c r="J22" s="14">
        <f>+('semilavorati aggregato'!K28)-('semilavorati aggregato'!L28+'monomeri aggregato'!K18)</f>
        <v>9459.520000000019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2022-03-28T20:39:40Z</cp:lastPrinted>
  <dcterms:created xsi:type="dcterms:W3CDTF">2022-03-24T14:11:33Z</dcterms:created>
  <dcterms:modified xsi:type="dcterms:W3CDTF">2022-03-28T20:39:44Z</dcterms:modified>
  <cp:category/>
  <cp:version/>
  <cp:contentType/>
  <cp:contentStatus/>
</cp:coreProperties>
</file>