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<sst xmlns="http://schemas.openxmlformats.org/spreadsheetml/2006/main" count="258" uniqueCount="82">
  <si>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</si>
  <si>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la materia è espressa in TONNELLATE con 2 cifre decimali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</si>
  <si>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</si>
  <si>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</si>
  <si>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</si>
  <si>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</si>
  <si>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</si>
  <si>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</si>
  <si>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</si>
  <si>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</si>
  <si>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</si>
  <si>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</si>
  <si>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</si>
  <si>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</si>
  <si>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</si>
  <si>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</si>
  <si>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</si>
  <si>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</si>
  <si>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</si>
  <si>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</si>
  <si>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</si>
  <si>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</si>
  <si>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</si>
  <si>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</si>
  <si>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aprile 2021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</si>
  <si>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</si>
  <si>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</si>
  <si>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</si>
  <si>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</si>
  <si>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</si>
  <si>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</si>
  <si>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</si>
  <si>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</si>
  <si>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</si>
  <si>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</si>
  <si>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</si>
  <si>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</si>
  <si>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</si>
  <si>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</si>
  <si>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</si>
  <si>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</si>
  <si>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</si>
  <si>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</si>
  <si>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</si>
  <si>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</si>
  <si>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</si>
  <si>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</si>
  <si>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</si>
  <si>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</si>
  <si>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</si>
  <si>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</si>
  <si>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</si>
  <si>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</si>
  <si>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</si>
  <si>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</si>
  <si>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</si>
  <si>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</si>
  <si>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</si>
  <si>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</si>
  <si>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</si>
  <si>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</si>
  <si>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</si>
  <si>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</si>
  <si>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</si>
  <si>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</si>
  <si>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</si>
  <si>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</si>
  <si>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</si>
  <si>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</si>
  <si>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</si>
  <si>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</si>
  <si>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</si>
  <si>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</si>
  <si>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</si>
  <si>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</si>
  <si>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</si>
  <si>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</si>
  <si>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</si>
  <si>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</si>
  <si>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gennaio-aprile 2021</t>
  </si>
  <si>
    <t>Ministero della Transizione Ecologica</t>
  </si>
  <si>
    <t>DGIS DIV.2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</si>
</sst>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b/>
      <sz val="10"/>
      <color indexed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Fill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left"/>
      <protection/>
    </xf>
    <xf numFmtId="2" fontId="0" fillId="34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 locked="0"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2" fontId="0" fillId="36" borderId="10" xfId="0" applyNumberFormat="1" applyFill="1" applyBorder="1" applyAlignment="1" applyProtection="1">
      <alignment horizontal="right"/>
      <protection locked="0"/>
    </xf>
    <xf numFmtId="0" fontId="2" fillId="37" borderId="12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8" borderId="14" xfId="0" applyFont="1" applyFill="1" applyBorder="1" applyAlignment="1" applyProtection="1">
      <alignment/>
      <protection/>
    </xf>
    <xf numFmtId="0" fontId="2" fillId="38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3" fillId="41" borderId="18" xfId="0" applyFont="1" applyFill="1" applyBorder="1" applyAlignment="1" applyProtection="1">
      <alignment horizontal="left"/>
      <protection/>
    </xf>
    <xf numFmtId="0" fontId="2" fillId="38" borderId="19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9" fillId="34" borderId="20" xfId="0" applyFont="1" applyFill="1" applyBorder="1" applyAlignment="1" applyProtection="1">
      <alignment horizontal="center" textRotation="90" wrapText="1"/>
      <protection/>
    </xf>
    <xf numFmtId="0" fontId="9" fillId="34" borderId="21" xfId="0" applyFont="1" applyFill="1" applyBorder="1" applyAlignment="1" applyProtection="1">
      <alignment horizontal="center" textRotation="90" wrapText="1"/>
      <protection/>
    </xf>
    <xf numFmtId="0" fontId="10" fillId="34" borderId="22" xfId="0" applyFont="1" applyFill="1" applyBorder="1" applyAlignment="1" applyProtection="1">
      <alignment horizontal="center" wrapText="1"/>
      <protection/>
    </xf>
    <xf numFmtId="0" fontId="10" fillId="34" borderId="0" xfId="0" applyFont="1" applyFill="1" applyAlignment="1" applyProtection="1">
      <alignment horizontal="center" wrapText="1"/>
      <protection/>
    </xf>
    <xf numFmtId="0" fontId="10" fillId="34" borderId="23" xfId="0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 applyProtection="1">
      <alignment horizontal="center"/>
      <protection/>
    </xf>
    <xf numFmtId="0" fontId="3" fillId="42" borderId="24" xfId="0" applyFont="1" applyFill="1" applyBorder="1" applyAlignment="1" applyProtection="1">
      <alignment horizontal="center"/>
      <protection/>
    </xf>
    <xf numFmtId="0" fontId="10" fillId="34" borderId="25" xfId="0" applyFont="1" applyFill="1" applyBorder="1" applyAlignment="1" applyProtection="1">
      <alignment horizontal="center" wrapText="1"/>
      <protection/>
    </xf>
    <xf numFmtId="0" fontId="10" fillId="34" borderId="26" xfId="0" applyFont="1" applyFill="1" applyBorder="1" applyAlignment="1" applyProtection="1">
      <alignment horizontal="center" wrapText="1"/>
      <protection/>
    </xf>
    <xf numFmtId="0" fontId="10" fillId="34" borderId="27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8" fillId="39" borderId="28" xfId="0" applyFont="1" applyFill="1" applyBorder="1" applyAlignment="1" applyProtection="1">
      <alignment horizontal="center"/>
      <protection/>
    </xf>
    <xf numFmtId="0" fontId="9" fillId="43" borderId="29" xfId="0" applyFont="1" applyFill="1" applyBorder="1" applyAlignment="1" applyProtection="1">
      <alignment horizontal="center"/>
      <protection/>
    </xf>
    <xf numFmtId="0" fontId="9" fillId="44" borderId="29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Alignment="1" applyProtection="1">
      <alignment horizontal="center" vertic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28" xfId="0" applyFont="1" applyFill="1" applyBorder="1" applyAlignment="1" applyProtection="1">
      <alignment horizontal="center"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3" borderId="31" xfId="0" applyFont="1" applyFill="1" applyBorder="1" applyAlignment="1" applyProtection="1">
      <alignment horizontal="center"/>
      <protection/>
    </xf>
    <xf numFmtId="0" fontId="9" fillId="43" borderId="32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9" fillId="44" borderId="31" xfId="0" applyFont="1" applyFill="1" applyBorder="1" applyAlignment="1" applyProtection="1">
      <alignment horizontal="center"/>
      <protection/>
    </xf>
    <xf numFmtId="0" fontId="9" fillId="44" borderId="32" xfId="0" applyFont="1" applyFill="1" applyBorder="1" applyAlignment="1" applyProtection="1">
      <alignment horizontal="center"/>
      <protection/>
    </xf>
    <xf numFmtId="0" fontId="9" fillId="34" borderId="33" xfId="0" applyFont="1" applyFill="1" applyBorder="1" applyAlignment="1" applyProtection="1">
      <alignment horizontal="center" textRotation="90" wrapText="1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9" fillId="34" borderId="36" xfId="0" applyFont="1" applyFill="1" applyBorder="1" applyAlignment="1" applyProtection="1">
      <alignment horizontal="center" textRotation="90" wrapText="1"/>
      <protection/>
    </xf>
    <xf numFmtId="0" fontId="9" fillId="34" borderId="37" xfId="0" applyFont="1" applyFill="1" applyBorder="1" applyAlignment="1" applyProtection="1">
      <alignment horizontal="center" textRotation="90" wrapText="1"/>
      <protection/>
    </xf>
    <xf numFmtId="0" fontId="9" fillId="34" borderId="38" xfId="0" applyFont="1" applyFill="1" applyBorder="1" applyAlignment="1" applyProtection="1">
      <alignment horizontal="center" textRotation="90" wrapText="1"/>
      <protection/>
    </xf>
    <xf numFmtId="0" fontId="11" fillId="42" borderId="24" xfId="0" applyFont="1" applyFill="1" applyBorder="1" applyAlignment="1" applyProtection="1">
      <alignment horizontal="center"/>
      <protection/>
    </xf>
    <xf numFmtId="0" fontId="11" fillId="42" borderId="39" xfId="0" applyFont="1" applyFill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 horizontal="left"/>
      <protection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4" borderId="13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34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42" xfId="0" applyNumberFormat="1" applyFont="1" applyFill="1" applyBorder="1" applyAlignment="1" applyProtection="1">
      <alignment horizontal="right"/>
      <protection locked="0"/>
    </xf>
    <xf numFmtId="4" fontId="0" fillId="34" borderId="43" xfId="0" applyNumberFormat="1" applyFont="1" applyFill="1" applyBorder="1" applyAlignment="1" applyProtection="1">
      <alignment horizontal="right"/>
      <protection/>
    </xf>
    <xf numFmtId="0" fontId="11" fillId="40" borderId="11" xfId="0" applyFont="1" applyFill="1" applyBorder="1" applyAlignment="1" applyProtection="1">
      <alignment horizontal="left"/>
      <protection/>
    </xf>
    <xf numFmtId="0" fontId="11" fillId="40" borderId="40" xfId="0" applyFont="1" applyFill="1" applyBorder="1" applyAlignment="1" applyProtection="1">
      <alignment horizontal="left"/>
      <protection/>
    </xf>
    <xf numFmtId="4" fontId="11" fillId="40" borderId="13" xfId="0" applyNumberFormat="1" applyFont="1" applyFill="1" applyBorder="1" applyAlignment="1" applyProtection="1">
      <alignment horizontal="right"/>
      <protection/>
    </xf>
    <xf numFmtId="4" fontId="11" fillId="40" borderId="13" xfId="0" applyNumberFormat="1" applyFont="1" applyFill="1" applyBorder="1" applyAlignment="1" applyProtection="1">
      <alignment horizontal="right"/>
      <protection locked="0"/>
    </xf>
    <xf numFmtId="4" fontId="11" fillId="40" borderId="43" xfId="0" applyNumberFormat="1" applyFont="1" applyFill="1" applyBorder="1" applyAlignment="1" applyProtection="1">
      <alignment horizontal="right"/>
      <protection/>
    </xf>
    <xf numFmtId="4" fontId="11" fillId="40" borderId="41" xfId="0" applyNumberFormat="1" applyFont="1" applyFill="1" applyBorder="1" applyAlignment="1" applyProtection="1">
      <alignment horizontal="right"/>
      <protection/>
    </xf>
    <xf numFmtId="4" fontId="0" fillId="40" borderId="13" xfId="0" applyNumberFormat="1" applyFont="1" applyFill="1" applyBorder="1" applyAlignment="1" applyProtection="1">
      <alignment horizontal="right"/>
      <protection/>
    </xf>
    <xf numFmtId="4" fontId="0" fillId="40" borderId="43" xfId="0" applyNumberFormat="1" applyFont="1" applyFill="1" applyBorder="1" applyAlignment="1" applyProtection="1">
      <alignment horizontal="right"/>
      <protection/>
    </xf>
    <xf numFmtId="0" fontId="11" fillId="41" borderId="11" xfId="0" applyFont="1" applyFill="1" applyBorder="1" applyAlignment="1" applyProtection="1">
      <alignment horizontal="left"/>
      <protection/>
    </xf>
    <xf numFmtId="0" fontId="11" fillId="41" borderId="40" xfId="0" applyFont="1" applyFill="1" applyBorder="1" applyAlignment="1" applyProtection="1">
      <alignment horizontal="left"/>
      <protection/>
    </xf>
    <xf numFmtId="4" fontId="11" fillId="41" borderId="13" xfId="0" applyNumberFormat="1" applyFont="1" applyFill="1" applyBorder="1" applyAlignment="1" applyProtection="1">
      <alignment horizontal="right"/>
      <protection/>
    </xf>
    <xf numFmtId="4" fontId="11" fillId="41" borderId="43" xfId="0" applyNumberFormat="1" applyFont="1" applyFill="1" applyBorder="1" applyAlignment="1" applyProtection="1">
      <alignment horizontal="right"/>
      <protection/>
    </xf>
    <xf numFmtId="0" fontId="7" fillId="39" borderId="0" xfId="0" applyFont="1" applyFill="1" applyAlignment="1" applyProtection="1">
      <alignment horizontal="center"/>
      <protection/>
    </xf>
    <xf numFmtId="0" fontId="7" fillId="39" borderId="28" xfId="0" applyFont="1" applyFill="1" applyBorder="1" applyAlignment="1" applyProtection="1">
      <alignment horizontal="center"/>
      <protection/>
    </xf>
    <xf numFmtId="0" fontId="2" fillId="37" borderId="12" xfId="0" applyFont="1" applyFill="1" applyBorder="1" applyAlignment="1" applyProtection="1">
      <alignment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3" borderId="31" xfId="0" applyFont="1" applyFill="1" applyBorder="1" applyAlignment="1" applyProtection="1">
      <alignment horizontal="center"/>
      <protection/>
    </xf>
    <xf numFmtId="0" fontId="9" fillId="43" borderId="32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9" fillId="44" borderId="31" xfId="0" applyFont="1" applyFill="1" applyBorder="1" applyAlignment="1" applyProtection="1">
      <alignment horizontal="center"/>
      <protection/>
    </xf>
    <xf numFmtId="0" fontId="9" fillId="44" borderId="32" xfId="0" applyFont="1" applyFill="1" applyBorder="1" applyAlignment="1" applyProtection="1">
      <alignment horizontal="center"/>
      <protection/>
    </xf>
    <xf numFmtId="0" fontId="27" fillId="34" borderId="25" xfId="0" applyFont="1" applyFill="1" applyBorder="1" applyAlignment="1" applyProtection="1">
      <alignment horizontal="center" wrapText="1"/>
      <protection/>
    </xf>
    <xf numFmtId="0" fontId="27" fillId="34" borderId="27" xfId="0" applyFont="1" applyFill="1" applyBorder="1" applyAlignment="1" applyProtection="1">
      <alignment horizontal="center" wrapText="1"/>
      <protection/>
    </xf>
    <xf numFmtId="0" fontId="9" fillId="34" borderId="33" xfId="0" applyFont="1" applyFill="1" applyBorder="1" applyAlignment="1" applyProtection="1">
      <alignment horizontal="center" textRotation="90" wrapText="1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27" fillId="34" borderId="22" xfId="0" applyFont="1" applyFill="1" applyBorder="1" applyAlignment="1" applyProtection="1">
      <alignment horizontal="center" wrapText="1"/>
      <protection/>
    </xf>
    <xf numFmtId="0" fontId="27" fillId="34" borderId="23" xfId="0" applyFont="1" applyFill="1" applyBorder="1" applyAlignment="1" applyProtection="1">
      <alignment horizontal="center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9" fillId="34" borderId="36" xfId="0" applyFont="1" applyFill="1" applyBorder="1" applyAlignment="1" applyProtection="1">
      <alignment horizontal="center" textRotation="90" wrapText="1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3" xfId="0" applyFont="1" applyFill="1" applyBorder="1" applyAlignment="1" applyProtection="1">
      <alignment horizontal="center" vertical="center" wrapText="1"/>
      <protection/>
    </xf>
    <xf numFmtId="0" fontId="9" fillId="34" borderId="37" xfId="0" applyFont="1" applyFill="1" applyBorder="1" applyAlignment="1" applyProtection="1">
      <alignment horizontal="center" textRotation="90" wrapText="1"/>
      <protection/>
    </xf>
    <xf numFmtId="0" fontId="9" fillId="34" borderId="38" xfId="0" applyFont="1" applyFill="1" applyBorder="1" applyAlignment="1" applyProtection="1">
      <alignment horizontal="center" textRotation="90" wrapText="1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4" fontId="0" fillId="34" borderId="10" xfId="0" applyNumberFormat="1" applyFill="1" applyBorder="1" applyAlignment="1" applyProtection="1">
      <alignment horizontal="right"/>
      <protection/>
    </xf>
    <xf numFmtId="4" fontId="0" fillId="36" borderId="10" xfId="0" applyNumberFormat="1" applyFill="1" applyBorder="1" applyAlignment="1" applyProtection="1">
      <alignment horizontal="right"/>
      <protection locked="0"/>
    </xf>
    <xf numFmtId="0" fontId="3" fillId="35" borderId="11" xfId="0" applyFont="1" applyFill="1" applyBorder="1" applyAlignment="1" applyProtection="1">
      <alignment horizontal="left"/>
      <protection/>
    </xf>
    <xf numFmtId="0" fontId="11" fillId="35" borderId="11" xfId="0" applyFont="1" applyFill="1" applyBorder="1" applyAlignment="1" applyProtection="1">
      <alignment horizontal="left"/>
      <protection/>
    </xf>
    <xf numFmtId="2" fontId="11" fillId="35" borderId="10" xfId="0" applyNumberFormat="1" applyFont="1" applyFill="1" applyBorder="1" applyAlignment="1" applyProtection="1">
      <alignment horizontal="right"/>
      <protection/>
    </xf>
    <xf numFmtId="4" fontId="11" fillId="35" borderId="1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22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0" t="s">
        <v>80</v>
      </c>
      <c r="O1" s="50"/>
      <c r="P1" s="50"/>
      <c r="Q1" s="50"/>
      <c r="R1" s="50"/>
      <c r="S1" s="50"/>
      <c r="T1" s="50"/>
      <c r="U1" s="50"/>
      <c r="V1" s="50"/>
    </row>
    <row r="2" spans="1:22" ht="21" customHeight="1">
      <c r="A2" s="23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3" t="s">
        <v>81</v>
      </c>
      <c r="O2" s="43"/>
      <c r="P2" s="43"/>
      <c r="Q2" s="43"/>
      <c r="R2" s="43"/>
      <c r="S2" s="43"/>
      <c r="T2" s="43"/>
      <c r="U2" s="43"/>
      <c r="V2" s="43"/>
    </row>
    <row r="3" spans="1:22" ht="16.5" customHeight="1">
      <c r="A3" s="20"/>
      <c r="B3" s="28"/>
      <c r="C3" s="19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5"/>
      <c r="N3" s="56" t="s">
        <v>3</v>
      </c>
      <c r="O3" s="57"/>
      <c r="P3" s="57"/>
      <c r="Q3" s="57"/>
      <c r="R3" s="57"/>
      <c r="S3" s="57"/>
      <c r="T3" s="57"/>
      <c r="U3" s="57"/>
      <c r="V3" s="58"/>
    </row>
    <row r="4" spans="1:22" ht="12.75" customHeight="1">
      <c r="A4" s="38" t="s">
        <v>4</v>
      </c>
      <c r="B4" s="39"/>
      <c r="C4" s="40"/>
      <c r="D4" s="59" t="s">
        <v>5</v>
      </c>
      <c r="E4" s="60" t="s">
        <v>6</v>
      </c>
      <c r="F4" s="59" t="s">
        <v>7</v>
      </c>
      <c r="G4" s="60" t="s">
        <v>8</v>
      </c>
      <c r="H4" s="59" t="s">
        <v>9</v>
      </c>
      <c r="I4" s="60" t="s">
        <v>10</v>
      </c>
      <c r="J4" s="59" t="s">
        <v>11</v>
      </c>
      <c r="K4" s="60" t="s">
        <v>12</v>
      </c>
      <c r="L4" s="59" t="s">
        <v>13</v>
      </c>
      <c r="M4" s="60" t="s">
        <v>14</v>
      </c>
      <c r="N4" s="59" t="s">
        <v>15</v>
      </c>
      <c r="O4" s="60" t="s">
        <v>16</v>
      </c>
      <c r="P4" s="59" t="s">
        <v>17</v>
      </c>
      <c r="Q4" s="60" t="s">
        <v>18</v>
      </c>
      <c r="R4" s="59" t="s">
        <v>19</v>
      </c>
      <c r="S4" s="60" t="s">
        <v>20</v>
      </c>
      <c r="T4" s="59" t="s">
        <v>21</v>
      </c>
      <c r="U4" s="60" t="s">
        <v>22</v>
      </c>
      <c r="V4" s="59" t="s">
        <v>23</v>
      </c>
    </row>
    <row r="5" spans="1:22" ht="15.75" customHeight="1">
      <c r="A5" s="33" t="s">
        <v>24</v>
      </c>
      <c r="B5" s="61"/>
      <c r="C5" s="35"/>
      <c r="D5" s="62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2"/>
      <c r="Q5" s="63"/>
      <c r="R5" s="62"/>
      <c r="S5" s="63"/>
      <c r="T5" s="62"/>
      <c r="U5" s="63"/>
      <c r="V5" s="62"/>
    </row>
    <row r="6" spans="1:22" ht="124.5" customHeight="1">
      <c r="A6" s="33"/>
      <c r="B6" s="61"/>
      <c r="C6" s="35"/>
      <c r="D6" s="64"/>
      <c r="E6" s="65"/>
      <c r="F6" s="64"/>
      <c r="G6" s="65"/>
      <c r="H6" s="64"/>
      <c r="I6" s="65"/>
      <c r="J6" s="64"/>
      <c r="K6" s="65"/>
      <c r="L6" s="64"/>
      <c r="M6" s="65"/>
      <c r="N6" s="64"/>
      <c r="O6" s="65"/>
      <c r="P6" s="64"/>
      <c r="Q6" s="65"/>
      <c r="R6" s="64"/>
      <c r="S6" s="65"/>
      <c r="T6" s="64"/>
      <c r="U6" s="65"/>
      <c r="V6" s="64"/>
    </row>
    <row r="7" spans="1:22" ht="15" customHeight="1">
      <c r="A7" s="24" t="s">
        <v>25</v>
      </c>
      <c r="B7" s="36" t="s">
        <v>26</v>
      </c>
      <c r="C7" s="36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6" t="s">
        <v>46</v>
      </c>
      <c r="B8" s="66"/>
      <c r="C8" s="67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46" t="s">
        <v>47</v>
      </c>
      <c r="C9" s="68"/>
      <c r="D9" s="69">
        <v>10750</v>
      </c>
      <c r="E9" s="69">
        <v>0</v>
      </c>
      <c r="F9" s="69">
        <v>939</v>
      </c>
      <c r="G9" s="69">
        <v>0</v>
      </c>
      <c r="H9" s="69">
        <v>0</v>
      </c>
      <c r="I9" s="69">
        <v>0</v>
      </c>
      <c r="J9" s="70">
        <f aca="true" t="shared" si="0" ref="J9:J19">+I9-H9</f>
        <v>0</v>
      </c>
      <c r="K9" s="69">
        <v>5841</v>
      </c>
      <c r="L9" s="71">
        <v>65965.64</v>
      </c>
      <c r="M9" s="72">
        <f aca="true" t="shared" si="1" ref="M9:M26">D9+E9+F9+G9-(J9+K9)+L9</f>
        <v>71813.64</v>
      </c>
      <c r="N9" s="69">
        <v>4126</v>
      </c>
      <c r="O9" s="73">
        <v>6333</v>
      </c>
      <c r="P9" s="69">
        <v>0</v>
      </c>
      <c r="Q9" s="69">
        <v>0</v>
      </c>
      <c r="R9" s="69">
        <v>0</v>
      </c>
      <c r="S9" s="69">
        <v>0</v>
      </c>
      <c r="T9" s="69">
        <v>59751.64</v>
      </c>
      <c r="U9" s="74">
        <v>1603</v>
      </c>
      <c r="V9" s="75">
        <f aca="true" t="shared" si="2" ref="V9:V19">SUM(N9:U9)</f>
        <v>71813.64</v>
      </c>
    </row>
    <row r="10" spans="1:22" ht="15" customHeight="1">
      <c r="A10" s="25">
        <v>2</v>
      </c>
      <c r="B10" s="46" t="s">
        <v>48</v>
      </c>
      <c r="C10" s="68"/>
      <c r="D10" s="69">
        <v>8211</v>
      </c>
      <c r="E10" s="69">
        <v>0</v>
      </c>
      <c r="F10" s="69">
        <v>0</v>
      </c>
      <c r="G10" s="69">
        <v>0</v>
      </c>
      <c r="H10" s="69">
        <v>7609</v>
      </c>
      <c r="I10" s="69">
        <v>4365</v>
      </c>
      <c r="J10" s="70">
        <f t="shared" si="0"/>
        <v>-3244</v>
      </c>
      <c r="K10" s="69">
        <v>8195</v>
      </c>
      <c r="L10" s="71">
        <v>7924</v>
      </c>
      <c r="M10" s="72">
        <f t="shared" si="1"/>
        <v>11184</v>
      </c>
      <c r="N10" s="69">
        <v>5135</v>
      </c>
      <c r="O10" s="73">
        <v>0</v>
      </c>
      <c r="P10" s="69">
        <v>5920</v>
      </c>
      <c r="Q10" s="69">
        <v>0</v>
      </c>
      <c r="R10" s="69">
        <v>122</v>
      </c>
      <c r="S10" s="69">
        <v>0</v>
      </c>
      <c r="T10" s="69">
        <v>7</v>
      </c>
      <c r="U10" s="74">
        <v>0</v>
      </c>
      <c r="V10" s="75">
        <f t="shared" si="2"/>
        <v>11184</v>
      </c>
    </row>
    <row r="11" spans="1:22" ht="15" customHeight="1">
      <c r="A11" s="25">
        <v>3</v>
      </c>
      <c r="B11" s="46" t="s">
        <v>49</v>
      </c>
      <c r="C11" s="68"/>
      <c r="D11" s="69">
        <v>248592</v>
      </c>
      <c r="E11" s="69">
        <v>21001</v>
      </c>
      <c r="F11" s="69">
        <v>0</v>
      </c>
      <c r="G11" s="69">
        <v>98691</v>
      </c>
      <c r="H11" s="69">
        <v>88535</v>
      </c>
      <c r="I11" s="69">
        <v>92341</v>
      </c>
      <c r="J11" s="70">
        <f t="shared" si="0"/>
        <v>3806</v>
      </c>
      <c r="K11" s="69">
        <v>364478</v>
      </c>
      <c r="L11" s="71">
        <v>0</v>
      </c>
      <c r="M11" s="72">
        <f t="shared" si="1"/>
        <v>0</v>
      </c>
      <c r="N11" s="69">
        <v>0</v>
      </c>
      <c r="O11" s="73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74">
        <v>0</v>
      </c>
      <c r="V11" s="75">
        <f t="shared" si="2"/>
        <v>0</v>
      </c>
    </row>
    <row r="12" spans="1:22" ht="15" customHeight="1">
      <c r="A12" s="25">
        <v>4</v>
      </c>
      <c r="B12" s="46" t="s">
        <v>50</v>
      </c>
      <c r="C12" s="68"/>
      <c r="D12" s="69">
        <v>101564</v>
      </c>
      <c r="E12" s="69">
        <v>0</v>
      </c>
      <c r="F12" s="69">
        <v>0</v>
      </c>
      <c r="G12" s="69">
        <v>0</v>
      </c>
      <c r="H12" s="69">
        <v>30979</v>
      </c>
      <c r="I12" s="69">
        <v>43959</v>
      </c>
      <c r="J12" s="70">
        <f t="shared" si="0"/>
        <v>12980</v>
      </c>
      <c r="K12" s="69">
        <v>88584</v>
      </c>
      <c r="L12" s="71">
        <v>0</v>
      </c>
      <c r="M12" s="72">
        <f t="shared" si="1"/>
        <v>0</v>
      </c>
      <c r="N12" s="69">
        <v>0</v>
      </c>
      <c r="O12" s="73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74">
        <v>0</v>
      </c>
      <c r="V12" s="75">
        <f t="shared" si="2"/>
        <v>0</v>
      </c>
    </row>
    <row r="13" spans="1:22" ht="15" customHeight="1">
      <c r="A13" s="25">
        <v>5</v>
      </c>
      <c r="B13" s="46" t="s">
        <v>51</v>
      </c>
      <c r="C13" s="68"/>
      <c r="D13" s="69">
        <v>35210</v>
      </c>
      <c r="E13" s="69">
        <v>0</v>
      </c>
      <c r="F13" s="69">
        <v>0</v>
      </c>
      <c r="G13" s="69">
        <v>65311</v>
      </c>
      <c r="H13" s="69">
        <v>96928</v>
      </c>
      <c r="I13" s="69">
        <v>114067</v>
      </c>
      <c r="J13" s="70">
        <f t="shared" si="0"/>
        <v>17139</v>
      </c>
      <c r="K13" s="69">
        <v>74770</v>
      </c>
      <c r="L13" s="71">
        <v>62260</v>
      </c>
      <c r="M13" s="72">
        <f t="shared" si="1"/>
        <v>70872</v>
      </c>
      <c r="N13" s="69">
        <v>0</v>
      </c>
      <c r="O13" s="73">
        <v>0</v>
      </c>
      <c r="P13" s="69">
        <v>0</v>
      </c>
      <c r="Q13" s="69">
        <v>0</v>
      </c>
      <c r="R13" s="69">
        <v>0</v>
      </c>
      <c r="S13" s="69">
        <v>70872</v>
      </c>
      <c r="T13" s="69">
        <v>0</v>
      </c>
      <c r="U13" s="74">
        <v>0</v>
      </c>
      <c r="V13" s="75">
        <f t="shared" si="2"/>
        <v>70872</v>
      </c>
    </row>
    <row r="14" spans="1:22" ht="15" customHeight="1">
      <c r="A14" s="25">
        <v>6</v>
      </c>
      <c r="B14" s="46" t="s">
        <v>52</v>
      </c>
      <c r="C14" s="68"/>
      <c r="D14" s="69">
        <v>25165</v>
      </c>
      <c r="E14" s="69">
        <v>0</v>
      </c>
      <c r="F14" s="69">
        <v>0</v>
      </c>
      <c r="G14" s="69">
        <v>0</v>
      </c>
      <c r="H14" s="69">
        <v>7137</v>
      </c>
      <c r="I14" s="69">
        <v>5012</v>
      </c>
      <c r="J14" s="70">
        <f t="shared" si="0"/>
        <v>-2125</v>
      </c>
      <c r="K14" s="69">
        <v>24656</v>
      </c>
      <c r="L14" s="71">
        <v>20712</v>
      </c>
      <c r="M14" s="72">
        <f t="shared" si="1"/>
        <v>23346</v>
      </c>
      <c r="N14" s="69">
        <v>22770</v>
      </c>
      <c r="O14" s="73">
        <v>0</v>
      </c>
      <c r="P14" s="69">
        <v>0</v>
      </c>
      <c r="Q14" s="69">
        <v>0</v>
      </c>
      <c r="R14" s="69">
        <v>0</v>
      </c>
      <c r="S14" s="69">
        <v>0</v>
      </c>
      <c r="T14" s="69">
        <v>576</v>
      </c>
      <c r="U14" s="74">
        <v>0</v>
      </c>
      <c r="V14" s="75">
        <f t="shared" si="2"/>
        <v>23346</v>
      </c>
    </row>
    <row r="15" spans="1:22" ht="15" customHeight="1">
      <c r="A15" s="25">
        <v>7</v>
      </c>
      <c r="B15" s="46" t="s">
        <v>53</v>
      </c>
      <c r="C15" s="68"/>
      <c r="D15" s="69">
        <v>3506</v>
      </c>
      <c r="E15" s="69">
        <v>0</v>
      </c>
      <c r="F15" s="69">
        <v>0</v>
      </c>
      <c r="G15" s="69">
        <v>8521.55</v>
      </c>
      <c r="H15" s="69">
        <v>11920.12</v>
      </c>
      <c r="I15" s="69">
        <v>11065.37</v>
      </c>
      <c r="J15" s="70">
        <f t="shared" si="0"/>
        <v>-854.75</v>
      </c>
      <c r="K15" s="69">
        <v>9277.31</v>
      </c>
      <c r="L15" s="71">
        <v>0</v>
      </c>
      <c r="M15" s="72">
        <f t="shared" si="1"/>
        <v>3604.99</v>
      </c>
      <c r="N15" s="69">
        <v>0</v>
      </c>
      <c r="O15" s="73">
        <v>0</v>
      </c>
      <c r="P15" s="69">
        <v>0</v>
      </c>
      <c r="Q15" s="69">
        <v>0</v>
      </c>
      <c r="R15" s="69">
        <v>0</v>
      </c>
      <c r="S15" s="69">
        <v>0</v>
      </c>
      <c r="T15" s="69">
        <v>3605</v>
      </c>
      <c r="U15" s="74">
        <v>0</v>
      </c>
      <c r="V15" s="75">
        <f t="shared" si="2"/>
        <v>3605</v>
      </c>
    </row>
    <row r="16" spans="1:22" ht="15" customHeight="1">
      <c r="A16" s="25">
        <v>8</v>
      </c>
      <c r="B16" s="46" t="s">
        <v>54</v>
      </c>
      <c r="C16" s="68"/>
      <c r="D16" s="69">
        <v>5789</v>
      </c>
      <c r="E16" s="69">
        <v>7095.93</v>
      </c>
      <c r="F16" s="69">
        <v>0</v>
      </c>
      <c r="G16" s="69">
        <v>0</v>
      </c>
      <c r="H16" s="69">
        <v>23012.4</v>
      </c>
      <c r="I16" s="69">
        <v>24364.79</v>
      </c>
      <c r="J16" s="70">
        <f t="shared" si="0"/>
        <v>1352.3899999999994</v>
      </c>
      <c r="K16" s="69">
        <v>6993.53</v>
      </c>
      <c r="L16" s="71">
        <v>13338</v>
      </c>
      <c r="M16" s="72">
        <f t="shared" si="1"/>
        <v>17877.010000000002</v>
      </c>
      <c r="N16" s="69">
        <v>0</v>
      </c>
      <c r="O16" s="73">
        <v>0</v>
      </c>
      <c r="P16" s="69">
        <v>0</v>
      </c>
      <c r="Q16" s="69">
        <v>0</v>
      </c>
      <c r="R16" s="69">
        <v>7109</v>
      </c>
      <c r="S16" s="69">
        <v>4929</v>
      </c>
      <c r="T16" s="69">
        <v>5839</v>
      </c>
      <c r="U16" s="74">
        <v>0</v>
      </c>
      <c r="V16" s="75">
        <f t="shared" si="2"/>
        <v>17877</v>
      </c>
    </row>
    <row r="17" spans="1:22" ht="15" customHeight="1">
      <c r="A17" s="25">
        <v>9</v>
      </c>
      <c r="B17" s="46" t="s">
        <v>55</v>
      </c>
      <c r="C17" s="68"/>
      <c r="D17" s="69">
        <v>0</v>
      </c>
      <c r="E17" s="69">
        <v>0</v>
      </c>
      <c r="F17" s="69">
        <v>0</v>
      </c>
      <c r="G17" s="69">
        <v>0</v>
      </c>
      <c r="H17" s="69">
        <v>8144</v>
      </c>
      <c r="I17" s="69">
        <v>8820</v>
      </c>
      <c r="J17" s="70">
        <f t="shared" si="0"/>
        <v>676</v>
      </c>
      <c r="K17" s="69">
        <v>0</v>
      </c>
      <c r="L17" s="71">
        <v>676</v>
      </c>
      <c r="M17" s="72">
        <f t="shared" si="1"/>
        <v>0</v>
      </c>
      <c r="N17" s="69">
        <v>0</v>
      </c>
      <c r="O17" s="73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74">
        <v>0</v>
      </c>
      <c r="V17" s="75">
        <f t="shared" si="2"/>
        <v>0</v>
      </c>
    </row>
    <row r="18" spans="1:22" ht="15" customHeight="1">
      <c r="A18" s="25">
        <v>10</v>
      </c>
      <c r="B18" s="46" t="s">
        <v>56</v>
      </c>
      <c r="C18" s="68"/>
      <c r="D18" s="69"/>
      <c r="E18" s="69"/>
      <c r="F18" s="69"/>
      <c r="G18" s="69"/>
      <c r="H18" s="69"/>
      <c r="I18" s="69"/>
      <c r="J18" s="70">
        <f t="shared" si="0"/>
        <v>0</v>
      </c>
      <c r="K18" s="69"/>
      <c r="L18" s="71"/>
      <c r="M18" s="72">
        <f t="shared" si="1"/>
        <v>0</v>
      </c>
      <c r="N18" s="69"/>
      <c r="O18" s="73"/>
      <c r="P18" s="69"/>
      <c r="Q18" s="69"/>
      <c r="R18" s="69"/>
      <c r="S18" s="69"/>
      <c r="T18" s="69"/>
      <c r="U18" s="74"/>
      <c r="V18" s="75">
        <f t="shared" si="2"/>
        <v>0</v>
      </c>
    </row>
    <row r="19" spans="1:22" ht="15" customHeight="1">
      <c r="A19" s="25">
        <v>11</v>
      </c>
      <c r="B19" s="46" t="s">
        <v>57</v>
      </c>
      <c r="C19" s="68"/>
      <c r="D19" s="69">
        <v>0</v>
      </c>
      <c r="E19" s="69">
        <v>0</v>
      </c>
      <c r="F19" s="69">
        <v>0</v>
      </c>
      <c r="G19" s="69">
        <v>481.38</v>
      </c>
      <c r="H19" s="69">
        <v>21728.35</v>
      </c>
      <c r="I19" s="69">
        <v>10206.68</v>
      </c>
      <c r="J19" s="70">
        <f t="shared" si="0"/>
        <v>-11521.669999999998</v>
      </c>
      <c r="K19" s="69">
        <v>7295.16</v>
      </c>
      <c r="L19" s="71">
        <v>6410.19</v>
      </c>
      <c r="M19" s="72">
        <f t="shared" si="1"/>
        <v>11118.079999999998</v>
      </c>
      <c r="N19" s="69">
        <v>0</v>
      </c>
      <c r="O19" s="73">
        <v>0</v>
      </c>
      <c r="P19" s="69">
        <v>0</v>
      </c>
      <c r="Q19" s="69">
        <v>0</v>
      </c>
      <c r="R19" s="69">
        <v>1752.64</v>
      </c>
      <c r="S19" s="69">
        <v>4669.71</v>
      </c>
      <c r="T19" s="69">
        <v>4695.72</v>
      </c>
      <c r="U19" s="74">
        <v>0</v>
      </c>
      <c r="V19" s="75">
        <f t="shared" si="2"/>
        <v>11118.07</v>
      </c>
    </row>
    <row r="20" spans="1:22" ht="15" customHeight="1">
      <c r="A20" s="26"/>
      <c r="B20" s="76" t="s">
        <v>58</v>
      </c>
      <c r="C20" s="77"/>
      <c r="D20" s="78">
        <f aca="true" t="shared" si="3" ref="D20:L20">SUM(D9:D19)</f>
        <v>438787</v>
      </c>
      <c r="E20" s="78">
        <f t="shared" si="3"/>
        <v>28096.93</v>
      </c>
      <c r="F20" s="78">
        <f t="shared" si="3"/>
        <v>939</v>
      </c>
      <c r="G20" s="78">
        <f t="shared" si="3"/>
        <v>173004.93</v>
      </c>
      <c r="H20" s="78">
        <f t="shared" si="3"/>
        <v>295992.87</v>
      </c>
      <c r="I20" s="78">
        <f t="shared" si="3"/>
        <v>314200.83999999997</v>
      </c>
      <c r="J20" s="78">
        <f t="shared" si="3"/>
        <v>18207.97</v>
      </c>
      <c r="K20" s="78">
        <f t="shared" si="3"/>
        <v>590090.0000000001</v>
      </c>
      <c r="L20" s="78">
        <f t="shared" si="3"/>
        <v>177285.83000000002</v>
      </c>
      <c r="M20" s="79">
        <f t="shared" si="1"/>
        <v>209815.7199999999</v>
      </c>
      <c r="N20" s="78">
        <f aca="true" t="shared" si="4" ref="N20:V20">SUM(N9:N19)</f>
        <v>32031</v>
      </c>
      <c r="O20" s="78">
        <f t="shared" si="4"/>
        <v>6333</v>
      </c>
      <c r="P20" s="78">
        <f t="shared" si="4"/>
        <v>5920</v>
      </c>
      <c r="Q20" s="78">
        <f t="shared" si="4"/>
        <v>0</v>
      </c>
      <c r="R20" s="78">
        <f t="shared" si="4"/>
        <v>8983.64</v>
      </c>
      <c r="S20" s="78">
        <f t="shared" si="4"/>
        <v>80470.71</v>
      </c>
      <c r="T20" s="78">
        <f t="shared" si="4"/>
        <v>74474.36</v>
      </c>
      <c r="U20" s="78">
        <f t="shared" si="4"/>
        <v>1603</v>
      </c>
      <c r="V20" s="80">
        <f t="shared" si="4"/>
        <v>209815.71000000002</v>
      </c>
    </row>
    <row r="21" spans="1:22" ht="15" customHeight="1">
      <c r="A21" s="25">
        <v>12</v>
      </c>
      <c r="B21" s="46" t="s">
        <v>59</v>
      </c>
      <c r="C21" s="68"/>
      <c r="D21" s="69">
        <v>0</v>
      </c>
      <c r="E21" s="69">
        <v>24896</v>
      </c>
      <c r="F21" s="69">
        <v>159</v>
      </c>
      <c r="G21" s="69">
        <v>0</v>
      </c>
      <c r="H21" s="69">
        <v>11209</v>
      </c>
      <c r="I21" s="69">
        <v>12705</v>
      </c>
      <c r="J21" s="70">
        <f>+I21-H21</f>
        <v>1496</v>
      </c>
      <c r="K21" s="69">
        <v>36847</v>
      </c>
      <c r="L21" s="71">
        <v>49523</v>
      </c>
      <c r="M21" s="72">
        <f t="shared" si="1"/>
        <v>36235</v>
      </c>
      <c r="N21" s="69">
        <v>15050</v>
      </c>
      <c r="O21" s="73">
        <v>0</v>
      </c>
      <c r="P21" s="69">
        <v>9409</v>
      </c>
      <c r="Q21" s="69">
        <v>0</v>
      </c>
      <c r="R21" s="69">
        <v>7032</v>
      </c>
      <c r="S21" s="69">
        <v>4124</v>
      </c>
      <c r="T21" s="69">
        <v>620</v>
      </c>
      <c r="U21" s="74">
        <v>0</v>
      </c>
      <c r="V21" s="75">
        <f>SUM(N21:U21)</f>
        <v>36235</v>
      </c>
    </row>
    <row r="22" spans="1:22" ht="15" customHeight="1">
      <c r="A22" s="25">
        <v>13</v>
      </c>
      <c r="B22" s="46" t="s">
        <v>60</v>
      </c>
      <c r="C22" s="68"/>
      <c r="D22" s="69">
        <v>6798</v>
      </c>
      <c r="E22" s="69">
        <v>1201</v>
      </c>
      <c r="F22" s="69">
        <v>2490</v>
      </c>
      <c r="G22" s="69">
        <v>11120</v>
      </c>
      <c r="H22" s="69">
        <v>112433</v>
      </c>
      <c r="I22" s="69">
        <v>110204</v>
      </c>
      <c r="J22" s="70">
        <f>+I22-H22</f>
        <v>-2229</v>
      </c>
      <c r="K22" s="69">
        <v>36579</v>
      </c>
      <c r="L22" s="71">
        <v>172842</v>
      </c>
      <c r="M22" s="72">
        <f t="shared" si="1"/>
        <v>160101</v>
      </c>
      <c r="N22" s="69">
        <v>97695</v>
      </c>
      <c r="O22" s="73">
        <v>0</v>
      </c>
      <c r="P22" s="69">
        <v>33571</v>
      </c>
      <c r="Q22" s="69">
        <v>0</v>
      </c>
      <c r="R22" s="69">
        <v>10247</v>
      </c>
      <c r="S22" s="69">
        <v>18581</v>
      </c>
      <c r="T22" s="69">
        <v>0</v>
      </c>
      <c r="U22" s="74">
        <v>7</v>
      </c>
      <c r="V22" s="75">
        <f>SUM(N22:U22)</f>
        <v>160101</v>
      </c>
    </row>
    <row r="23" spans="1:22" ht="15" customHeight="1">
      <c r="A23" s="25">
        <v>14</v>
      </c>
      <c r="B23" s="46" t="s">
        <v>61</v>
      </c>
      <c r="C23" s="68"/>
      <c r="D23" s="69">
        <v>0</v>
      </c>
      <c r="E23" s="69">
        <v>0</v>
      </c>
      <c r="F23" s="69">
        <v>1493</v>
      </c>
      <c r="G23" s="69">
        <v>20769</v>
      </c>
      <c r="H23" s="69">
        <v>27671</v>
      </c>
      <c r="I23" s="69">
        <v>35031</v>
      </c>
      <c r="J23" s="70">
        <f>+I23-H23</f>
        <v>7360</v>
      </c>
      <c r="K23" s="69">
        <v>35010</v>
      </c>
      <c r="L23" s="71">
        <v>22829</v>
      </c>
      <c r="M23" s="72">
        <f t="shared" si="1"/>
        <v>2721</v>
      </c>
      <c r="N23" s="69">
        <v>0</v>
      </c>
      <c r="O23" s="73">
        <v>0</v>
      </c>
      <c r="P23" s="69">
        <v>0</v>
      </c>
      <c r="Q23" s="69">
        <v>0</v>
      </c>
      <c r="R23" s="69">
        <v>100</v>
      </c>
      <c r="S23" s="69">
        <v>2621</v>
      </c>
      <c r="T23" s="69">
        <v>0</v>
      </c>
      <c r="U23" s="74">
        <v>0</v>
      </c>
      <c r="V23" s="75">
        <f>SUM(N23:U23)</f>
        <v>2721</v>
      </c>
    </row>
    <row r="24" spans="1:22" ht="15" customHeight="1">
      <c r="A24" s="26"/>
      <c r="B24" s="76" t="s">
        <v>62</v>
      </c>
      <c r="C24" s="77"/>
      <c r="D24" s="78">
        <f aca="true" t="shared" si="5" ref="D24:L24">SUM(D21:D23)</f>
        <v>6798</v>
      </c>
      <c r="E24" s="78">
        <f t="shared" si="5"/>
        <v>26097</v>
      </c>
      <c r="F24" s="78">
        <f t="shared" si="5"/>
        <v>4142</v>
      </c>
      <c r="G24" s="78">
        <f t="shared" si="5"/>
        <v>31889</v>
      </c>
      <c r="H24" s="78">
        <f t="shared" si="5"/>
        <v>151313</v>
      </c>
      <c r="I24" s="78">
        <f t="shared" si="5"/>
        <v>157940</v>
      </c>
      <c r="J24" s="78">
        <f t="shared" si="5"/>
        <v>6627</v>
      </c>
      <c r="K24" s="78">
        <f t="shared" si="5"/>
        <v>108436</v>
      </c>
      <c r="L24" s="81">
        <f t="shared" si="5"/>
        <v>245194</v>
      </c>
      <c r="M24" s="79">
        <f t="shared" si="1"/>
        <v>199057</v>
      </c>
      <c r="N24" s="78">
        <f aca="true" t="shared" si="6" ref="N24:V24">SUM(N21:N23)</f>
        <v>112745</v>
      </c>
      <c r="O24" s="78">
        <f t="shared" si="6"/>
        <v>0</v>
      </c>
      <c r="P24" s="78">
        <f t="shared" si="6"/>
        <v>42980</v>
      </c>
      <c r="Q24" s="78">
        <f t="shared" si="6"/>
        <v>0</v>
      </c>
      <c r="R24" s="78">
        <f t="shared" si="6"/>
        <v>17379</v>
      </c>
      <c r="S24" s="78">
        <f t="shared" si="6"/>
        <v>25326</v>
      </c>
      <c r="T24" s="78">
        <f t="shared" si="6"/>
        <v>620</v>
      </c>
      <c r="U24" s="78">
        <f t="shared" si="6"/>
        <v>7</v>
      </c>
      <c r="V24" s="80">
        <f t="shared" si="6"/>
        <v>199057</v>
      </c>
    </row>
    <row r="25" spans="1:22" ht="15" customHeight="1">
      <c r="A25" s="25">
        <v>15</v>
      </c>
      <c r="B25" s="46" t="s">
        <v>63</v>
      </c>
      <c r="C25" s="68"/>
      <c r="D25" s="69">
        <v>42072</v>
      </c>
      <c r="E25" s="69">
        <v>918.94</v>
      </c>
      <c r="F25" s="69">
        <v>1482.64</v>
      </c>
      <c r="G25" s="69">
        <v>0</v>
      </c>
      <c r="H25" s="69">
        <v>0</v>
      </c>
      <c r="I25" s="69">
        <v>0</v>
      </c>
      <c r="J25" s="70">
        <f>+I25-H25</f>
        <v>0</v>
      </c>
      <c r="K25" s="69">
        <v>918.94</v>
      </c>
      <c r="L25" s="71">
        <v>0</v>
      </c>
      <c r="M25" s="72">
        <f t="shared" si="1"/>
        <v>43554.64</v>
      </c>
      <c r="N25" s="69">
        <v>0</v>
      </c>
      <c r="O25" s="73">
        <v>0</v>
      </c>
      <c r="P25" s="69">
        <v>0</v>
      </c>
      <c r="Q25" s="69">
        <v>0</v>
      </c>
      <c r="R25" s="69">
        <v>0</v>
      </c>
      <c r="S25" s="69">
        <v>0</v>
      </c>
      <c r="T25" s="69">
        <v>43554.64</v>
      </c>
      <c r="U25" s="74">
        <v>0</v>
      </c>
      <c r="V25" s="75">
        <f>SUM(N25:U25)</f>
        <v>43554.64</v>
      </c>
    </row>
    <row r="26" spans="1:22" ht="15" customHeight="1">
      <c r="A26" s="25">
        <v>16</v>
      </c>
      <c r="B26" s="46" t="s">
        <v>64</v>
      </c>
      <c r="C26" s="68"/>
      <c r="D26" s="69">
        <v>0</v>
      </c>
      <c r="E26" s="69">
        <v>3239</v>
      </c>
      <c r="F26" s="69">
        <v>0</v>
      </c>
      <c r="G26" s="69">
        <v>0</v>
      </c>
      <c r="H26" s="69">
        <v>3209</v>
      </c>
      <c r="I26" s="69">
        <v>2081</v>
      </c>
      <c r="J26" s="70">
        <f>+I26-H26</f>
        <v>-1128</v>
      </c>
      <c r="K26" s="69">
        <v>4367</v>
      </c>
      <c r="L26" s="71">
        <v>4367</v>
      </c>
      <c r="M26" s="72">
        <f t="shared" si="1"/>
        <v>4367</v>
      </c>
      <c r="N26" s="69">
        <v>4367</v>
      </c>
      <c r="O26" s="73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74">
        <v>0</v>
      </c>
      <c r="V26" s="75">
        <f>SUM(N26:U26)</f>
        <v>4367</v>
      </c>
    </row>
    <row r="27" spans="1:22" ht="15" customHeight="1">
      <c r="A27" s="26"/>
      <c r="B27" s="76" t="s">
        <v>65</v>
      </c>
      <c r="C27" s="77"/>
      <c r="D27" s="82">
        <f aca="true" t="shared" si="7" ref="D27:J27">SUM(D25:D26)</f>
        <v>42072</v>
      </c>
      <c r="E27" s="82">
        <f t="shared" si="7"/>
        <v>4157.9400000000005</v>
      </c>
      <c r="F27" s="82">
        <f t="shared" si="7"/>
        <v>1482.64</v>
      </c>
      <c r="G27" s="82">
        <f t="shared" si="7"/>
        <v>0</v>
      </c>
      <c r="H27" s="82">
        <f t="shared" si="7"/>
        <v>3209</v>
      </c>
      <c r="I27" s="82">
        <f t="shared" si="7"/>
        <v>2081</v>
      </c>
      <c r="J27" s="82">
        <f t="shared" si="7"/>
        <v>-1128</v>
      </c>
      <c r="K27" s="82">
        <f>L27+M27-(D27+E27+F27+G27)</f>
        <v>5495</v>
      </c>
      <c r="L27" s="82">
        <f>SUM(K25:K26)</f>
        <v>5285.9400000000005</v>
      </c>
      <c r="M27" s="82">
        <f aca="true" t="shared" si="8" ref="M27:V27">SUM(M25:M26)</f>
        <v>47921.64</v>
      </c>
      <c r="N27" s="82">
        <f t="shared" si="8"/>
        <v>4367</v>
      </c>
      <c r="O27" s="82">
        <f t="shared" si="8"/>
        <v>0</v>
      </c>
      <c r="P27" s="82">
        <f t="shared" si="8"/>
        <v>0</v>
      </c>
      <c r="Q27" s="82">
        <f t="shared" si="8"/>
        <v>0</v>
      </c>
      <c r="R27" s="82">
        <f t="shared" si="8"/>
        <v>0</v>
      </c>
      <c r="S27" s="82">
        <f t="shared" si="8"/>
        <v>0</v>
      </c>
      <c r="T27" s="82">
        <f t="shared" si="8"/>
        <v>43554.64</v>
      </c>
      <c r="U27" s="82">
        <f t="shared" si="8"/>
        <v>0</v>
      </c>
      <c r="V27" s="83">
        <f t="shared" si="8"/>
        <v>47921.64</v>
      </c>
    </row>
    <row r="28" spans="1:22" ht="15" customHeight="1">
      <c r="A28" s="27"/>
      <c r="B28" s="84" t="s">
        <v>66</v>
      </c>
      <c r="C28" s="85"/>
      <c r="D28" s="86">
        <f aca="true" t="shared" si="9" ref="D28:V28">+D20+D24+D27</f>
        <v>487657</v>
      </c>
      <c r="E28" s="86">
        <f t="shared" si="9"/>
        <v>58351.87</v>
      </c>
      <c r="F28" s="86">
        <f t="shared" si="9"/>
        <v>6563.64</v>
      </c>
      <c r="G28" s="86">
        <f t="shared" si="9"/>
        <v>204893.93</v>
      </c>
      <c r="H28" s="86">
        <f t="shared" si="9"/>
        <v>450514.87</v>
      </c>
      <c r="I28" s="86">
        <f t="shared" si="9"/>
        <v>474221.83999999997</v>
      </c>
      <c r="J28" s="86">
        <f t="shared" si="9"/>
        <v>23706.97</v>
      </c>
      <c r="K28" s="86">
        <f t="shared" si="9"/>
        <v>704021.0000000001</v>
      </c>
      <c r="L28" s="86">
        <f t="shared" si="9"/>
        <v>427765.77</v>
      </c>
      <c r="M28" s="86">
        <f t="shared" si="9"/>
        <v>456794.3599999999</v>
      </c>
      <c r="N28" s="86">
        <f t="shared" si="9"/>
        <v>149143</v>
      </c>
      <c r="O28" s="86">
        <f t="shared" si="9"/>
        <v>6333</v>
      </c>
      <c r="P28" s="86">
        <f t="shared" si="9"/>
        <v>48900</v>
      </c>
      <c r="Q28" s="86">
        <f t="shared" si="9"/>
        <v>0</v>
      </c>
      <c r="R28" s="86">
        <f t="shared" si="9"/>
        <v>26362.64</v>
      </c>
      <c r="S28" s="86">
        <f t="shared" si="9"/>
        <v>105796.71</v>
      </c>
      <c r="T28" s="86">
        <f t="shared" si="9"/>
        <v>118649</v>
      </c>
      <c r="U28" s="86">
        <f t="shared" si="9"/>
        <v>1610</v>
      </c>
      <c r="V28" s="87">
        <f t="shared" si="9"/>
        <v>456794.35000000003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7.00390625" style="0" customWidth="1"/>
    <col min="2" max="2" width="17.140625" style="0" customWidth="1"/>
    <col min="3" max="6" width="9.7109375" style="0" customWidth="1"/>
    <col min="7" max="7" width="11.57421875" style="0" customWidth="1"/>
    <col min="8" max="9" width="9.7109375" style="0" customWidth="1"/>
    <col min="10" max="10" width="11.8515625" style="0" customWidth="1"/>
    <col min="11" max="11" width="11.140625" style="0" customWidth="1"/>
    <col min="12" max="16" width="9.7109375" style="0" customWidth="1"/>
    <col min="17" max="17" width="10.8515625" style="0" customWidth="1"/>
    <col min="18" max="20" width="9.7109375" style="0" customWidth="1"/>
    <col min="21" max="21" width="18.421875" style="0" customWidth="1"/>
  </cols>
  <sheetData>
    <row r="1" spans="1:21" ht="21" customHeight="1">
      <c r="A1" s="22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50" t="s">
        <v>80</v>
      </c>
      <c r="N1" s="50"/>
      <c r="O1" s="50"/>
      <c r="P1" s="50"/>
      <c r="Q1" s="50"/>
      <c r="R1" s="50"/>
      <c r="S1" s="50"/>
      <c r="T1" s="50"/>
      <c r="U1" s="50"/>
    </row>
    <row r="2" spans="1:21" ht="21" customHeight="1">
      <c r="A2" s="23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81</v>
      </c>
      <c r="N2" s="43"/>
      <c r="O2" s="43"/>
      <c r="P2" s="43"/>
      <c r="Q2" s="43"/>
      <c r="R2" s="43"/>
      <c r="S2" s="43"/>
      <c r="T2" s="43"/>
      <c r="U2" s="43"/>
    </row>
    <row r="3" spans="1:21" ht="16.5" customHeight="1">
      <c r="A3" s="9"/>
      <c r="B3" s="9"/>
      <c r="C3" s="44" t="s">
        <v>2</v>
      </c>
      <c r="D3" s="44"/>
      <c r="E3" s="44"/>
      <c r="F3" s="44"/>
      <c r="G3" s="44"/>
      <c r="H3" s="44"/>
      <c r="I3" s="44"/>
      <c r="J3" s="44"/>
      <c r="K3" s="44"/>
      <c r="L3" s="44"/>
      <c r="M3" s="45" t="s">
        <v>3</v>
      </c>
      <c r="N3" s="45"/>
      <c r="O3" s="45"/>
      <c r="P3" s="45"/>
      <c r="Q3" s="45"/>
      <c r="R3" s="45"/>
      <c r="S3" s="45"/>
      <c r="T3" s="45"/>
      <c r="U3" s="45"/>
    </row>
    <row r="4" spans="1:21" ht="12.75" customHeight="1">
      <c r="A4" s="38" t="s">
        <v>4</v>
      </c>
      <c r="B4" s="39"/>
      <c r="C4" s="32" t="s">
        <v>5</v>
      </c>
      <c r="D4" s="31" t="s">
        <v>6</v>
      </c>
      <c r="E4" s="32" t="s">
        <v>7</v>
      </c>
      <c r="F4" s="31" t="s">
        <v>8</v>
      </c>
      <c r="G4" s="32" t="s">
        <v>9</v>
      </c>
      <c r="H4" s="31" t="s">
        <v>10</v>
      </c>
      <c r="I4" s="32" t="s">
        <v>11</v>
      </c>
      <c r="J4" s="31" t="s">
        <v>12</v>
      </c>
      <c r="K4" s="32" t="s">
        <v>13</v>
      </c>
      <c r="L4" s="31" t="s">
        <v>14</v>
      </c>
      <c r="M4" s="32" t="s">
        <v>15</v>
      </c>
      <c r="N4" s="31" t="s">
        <v>16</v>
      </c>
      <c r="O4" s="32" t="s">
        <v>17</v>
      </c>
      <c r="P4" s="31" t="s">
        <v>18</v>
      </c>
      <c r="Q4" s="32" t="s">
        <v>19</v>
      </c>
      <c r="R4" s="31" t="s">
        <v>20</v>
      </c>
      <c r="S4" s="32" t="s">
        <v>21</v>
      </c>
      <c r="T4" s="31" t="s">
        <v>22</v>
      </c>
      <c r="U4" s="32" t="s">
        <v>23</v>
      </c>
    </row>
    <row r="5" spans="1:21" ht="15.75" customHeight="1">
      <c r="A5" s="33" t="s">
        <v>24</v>
      </c>
      <c r="B5" s="34"/>
      <c r="C5" s="32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</row>
    <row r="6" spans="1:21" ht="136.5" customHeight="1">
      <c r="A6" s="48"/>
      <c r="B6" s="49"/>
      <c r="C6" s="32"/>
      <c r="D6" s="31"/>
      <c r="E6" s="32"/>
      <c r="F6" s="31"/>
      <c r="G6" s="32"/>
      <c r="H6" s="31"/>
      <c r="I6" s="32"/>
      <c r="J6" s="31"/>
      <c r="K6" s="32"/>
      <c r="L6" s="31"/>
      <c r="M6" s="32"/>
      <c r="N6" s="31"/>
      <c r="O6" s="32"/>
      <c r="P6" s="31"/>
      <c r="Q6" s="32"/>
      <c r="R6" s="31"/>
      <c r="S6" s="32"/>
      <c r="T6" s="31"/>
      <c r="U6" s="32"/>
    </row>
    <row r="7" spans="1:21" ht="15" customHeight="1">
      <c r="A7" s="24" t="s">
        <v>25</v>
      </c>
      <c r="B7" s="3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33</v>
      </c>
      <c r="J7" s="10" t="s">
        <v>34</v>
      </c>
      <c r="K7" s="10" t="s">
        <v>35</v>
      </c>
      <c r="L7" s="10" t="s">
        <v>36</v>
      </c>
      <c r="M7" s="10" t="s">
        <v>37</v>
      </c>
      <c r="N7" s="10" t="s">
        <v>38</v>
      </c>
      <c r="O7" s="10" t="s">
        <v>39</v>
      </c>
      <c r="P7" s="10" t="s">
        <v>40</v>
      </c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</row>
    <row r="8" spans="1:21" ht="15" customHeight="1">
      <c r="A8" s="37" t="s">
        <v>67</v>
      </c>
      <c r="B8" s="37"/>
      <c r="C8" s="11"/>
      <c r="D8" s="12"/>
      <c r="E8" s="12"/>
      <c r="F8" s="12"/>
      <c r="G8" s="12"/>
      <c r="H8" s="12"/>
      <c r="I8" s="12"/>
      <c r="J8" s="11"/>
      <c r="K8" s="12"/>
      <c r="L8" s="11"/>
      <c r="M8" s="11"/>
      <c r="N8" s="11"/>
      <c r="O8" s="12"/>
      <c r="P8" s="12"/>
      <c r="Q8" s="12"/>
      <c r="R8" s="12"/>
      <c r="S8" s="12"/>
      <c r="T8" s="12"/>
      <c r="U8" s="11"/>
    </row>
    <row r="9" spans="1:21" ht="15" customHeight="1">
      <c r="A9" s="3">
        <v>17</v>
      </c>
      <c r="B9" s="3" t="s">
        <v>68</v>
      </c>
      <c r="C9" s="7"/>
      <c r="D9" s="1">
        <v>8366</v>
      </c>
      <c r="E9" s="1">
        <v>0</v>
      </c>
      <c r="F9" s="1">
        <v>0</v>
      </c>
      <c r="G9" s="2">
        <v>12834</v>
      </c>
      <c r="H9" s="1">
        <v>14275</v>
      </c>
      <c r="I9" s="4">
        <f aca="true" t="shared" si="0" ref="I9:I17">+H9-G9</f>
        <v>1441</v>
      </c>
      <c r="J9" s="8"/>
      <c r="K9" s="2">
        <v>98222</v>
      </c>
      <c r="L9" s="4">
        <f aca="true" t="shared" si="1" ref="L9:L17">+C9+D9+E9+F9-I9-J9+K9</f>
        <v>105147</v>
      </c>
      <c r="M9" s="2">
        <v>0</v>
      </c>
      <c r="N9" s="8"/>
      <c r="O9" s="2">
        <v>16535</v>
      </c>
      <c r="P9" s="2">
        <v>0</v>
      </c>
      <c r="Q9" s="2">
        <v>35862</v>
      </c>
      <c r="R9" s="2">
        <v>13538</v>
      </c>
      <c r="S9" s="2">
        <v>0</v>
      </c>
      <c r="T9" s="2">
        <v>39212</v>
      </c>
      <c r="U9" s="4">
        <f aca="true" t="shared" si="2" ref="U9:U17">SUM(M9:T9)</f>
        <v>105147</v>
      </c>
    </row>
    <row r="10" spans="1:21" ht="15" customHeight="1">
      <c r="A10" s="3">
        <v>18</v>
      </c>
      <c r="B10" s="3" t="s">
        <v>69</v>
      </c>
      <c r="C10" s="7"/>
      <c r="D10" s="1">
        <v>15304</v>
      </c>
      <c r="E10" s="1">
        <v>1991.05</v>
      </c>
      <c r="F10" s="1">
        <v>2008</v>
      </c>
      <c r="G10" s="2">
        <v>16469.88</v>
      </c>
      <c r="H10" s="1">
        <v>15303.55</v>
      </c>
      <c r="I10" s="4">
        <f t="shared" si="0"/>
        <v>-1166.3300000000017</v>
      </c>
      <c r="J10" s="8"/>
      <c r="K10" s="2">
        <v>56726</v>
      </c>
      <c r="L10" s="4">
        <f t="shared" si="1"/>
        <v>77195.38</v>
      </c>
      <c r="M10" s="2">
        <v>492</v>
      </c>
      <c r="N10" s="8"/>
      <c r="O10" s="2">
        <v>17661</v>
      </c>
      <c r="P10" s="2">
        <v>0</v>
      </c>
      <c r="Q10" s="2">
        <v>19764</v>
      </c>
      <c r="R10" s="2">
        <v>6661</v>
      </c>
      <c r="S10" s="2">
        <v>1194.38</v>
      </c>
      <c r="T10" s="2">
        <v>31423</v>
      </c>
      <c r="U10" s="4">
        <f t="shared" si="2"/>
        <v>77195.38</v>
      </c>
    </row>
    <row r="11" spans="1:21" ht="15" customHeight="1">
      <c r="A11" s="3">
        <v>19</v>
      </c>
      <c r="B11" s="3" t="s">
        <v>70</v>
      </c>
      <c r="C11" s="7"/>
      <c r="D11" s="1">
        <v>4786</v>
      </c>
      <c r="E11" s="1">
        <v>0</v>
      </c>
      <c r="F11" s="1">
        <v>0</v>
      </c>
      <c r="G11" s="2">
        <v>7759.8</v>
      </c>
      <c r="H11" s="1">
        <v>9181.18</v>
      </c>
      <c r="I11" s="4">
        <f t="shared" si="0"/>
        <v>1421.38</v>
      </c>
      <c r="J11" s="8"/>
      <c r="K11" s="2">
        <v>14525</v>
      </c>
      <c r="L11" s="4">
        <f t="shared" si="1"/>
        <v>17889.62</v>
      </c>
      <c r="M11" s="2">
        <v>0</v>
      </c>
      <c r="N11" s="8"/>
      <c r="O11" s="2">
        <v>4622</v>
      </c>
      <c r="P11" s="2">
        <v>0</v>
      </c>
      <c r="Q11" s="2">
        <v>834</v>
      </c>
      <c r="R11" s="2">
        <v>0</v>
      </c>
      <c r="S11" s="2">
        <v>0</v>
      </c>
      <c r="T11" s="2">
        <v>12433.62</v>
      </c>
      <c r="U11" s="4">
        <f t="shared" si="2"/>
        <v>17889.620000000003</v>
      </c>
    </row>
    <row r="12" spans="1:21" ht="15" customHeight="1">
      <c r="A12" s="3">
        <v>20</v>
      </c>
      <c r="B12" s="3" t="s">
        <v>71</v>
      </c>
      <c r="C12" s="7"/>
      <c r="D12" s="1">
        <v>12386</v>
      </c>
      <c r="E12" s="1">
        <v>0</v>
      </c>
      <c r="F12" s="1">
        <v>12390</v>
      </c>
      <c r="G12" s="2">
        <v>16282</v>
      </c>
      <c r="H12" s="1">
        <v>20187</v>
      </c>
      <c r="I12" s="4">
        <f t="shared" si="0"/>
        <v>3905</v>
      </c>
      <c r="J12" s="8"/>
      <c r="K12" s="2">
        <v>41017</v>
      </c>
      <c r="L12" s="4">
        <f t="shared" si="1"/>
        <v>61888</v>
      </c>
      <c r="M12" s="2">
        <v>11450</v>
      </c>
      <c r="N12" s="8"/>
      <c r="O12" s="2">
        <v>9308</v>
      </c>
      <c r="P12" s="2">
        <v>0</v>
      </c>
      <c r="Q12" s="2">
        <v>41130</v>
      </c>
      <c r="R12" s="2">
        <v>0</v>
      </c>
      <c r="S12" s="2">
        <v>0</v>
      </c>
      <c r="T12" s="2">
        <v>0</v>
      </c>
      <c r="U12" s="4">
        <f t="shared" si="2"/>
        <v>61888</v>
      </c>
    </row>
    <row r="13" spans="1:21" ht="15" customHeight="1">
      <c r="A13" s="3">
        <v>21</v>
      </c>
      <c r="B13" s="3" t="s">
        <v>72</v>
      </c>
      <c r="C13" s="7"/>
      <c r="D13" s="1">
        <v>0</v>
      </c>
      <c r="E13" s="1">
        <v>0</v>
      </c>
      <c r="F13" s="1">
        <v>0</v>
      </c>
      <c r="G13" s="2">
        <v>3340</v>
      </c>
      <c r="H13" s="1">
        <v>3446</v>
      </c>
      <c r="I13" s="4">
        <f t="shared" si="0"/>
        <v>106</v>
      </c>
      <c r="J13" s="8"/>
      <c r="K13" s="2">
        <v>3524</v>
      </c>
      <c r="L13" s="4">
        <f t="shared" si="1"/>
        <v>3418</v>
      </c>
      <c r="M13" s="2">
        <v>0</v>
      </c>
      <c r="N13" s="8"/>
      <c r="O13" s="2">
        <v>0</v>
      </c>
      <c r="P13" s="2">
        <v>0</v>
      </c>
      <c r="Q13" s="2">
        <v>3418</v>
      </c>
      <c r="R13" s="2">
        <v>0</v>
      </c>
      <c r="S13" s="2">
        <v>0</v>
      </c>
      <c r="T13" s="2">
        <v>0</v>
      </c>
      <c r="U13" s="4">
        <f t="shared" si="2"/>
        <v>3418</v>
      </c>
    </row>
    <row r="14" spans="1:21" ht="15" customHeight="1">
      <c r="A14" s="3">
        <v>22</v>
      </c>
      <c r="B14" s="3" t="s">
        <v>73</v>
      </c>
      <c r="C14" s="7"/>
      <c r="D14" s="1">
        <v>0</v>
      </c>
      <c r="E14" s="1">
        <v>0</v>
      </c>
      <c r="F14" s="1">
        <v>0</v>
      </c>
      <c r="G14" s="2">
        <v>5012</v>
      </c>
      <c r="H14" s="1">
        <v>5164</v>
      </c>
      <c r="I14" s="4">
        <f t="shared" si="0"/>
        <v>152</v>
      </c>
      <c r="J14" s="8"/>
      <c r="K14" s="2">
        <v>8376</v>
      </c>
      <c r="L14" s="4">
        <f t="shared" si="1"/>
        <v>8224</v>
      </c>
      <c r="M14" s="2">
        <v>0</v>
      </c>
      <c r="N14" s="8"/>
      <c r="O14" s="2">
        <v>5926</v>
      </c>
      <c r="P14" s="2">
        <v>0</v>
      </c>
      <c r="Q14" s="2">
        <v>997</v>
      </c>
      <c r="R14" s="2">
        <v>1301</v>
      </c>
      <c r="S14" s="2">
        <v>0</v>
      </c>
      <c r="T14" s="2">
        <v>0</v>
      </c>
      <c r="U14" s="4">
        <f t="shared" si="2"/>
        <v>8224</v>
      </c>
    </row>
    <row r="15" spans="1:21" ht="15" customHeight="1">
      <c r="A15" s="3">
        <v>23</v>
      </c>
      <c r="B15" s="3" t="s">
        <v>74</v>
      </c>
      <c r="C15" s="7"/>
      <c r="D15" s="1"/>
      <c r="E15" s="1"/>
      <c r="F15" s="1"/>
      <c r="G15" s="2"/>
      <c r="H15" s="1"/>
      <c r="I15" s="4">
        <f t="shared" si="0"/>
        <v>0</v>
      </c>
      <c r="J15" s="8"/>
      <c r="K15" s="2"/>
      <c r="L15" s="4">
        <f t="shared" si="1"/>
        <v>0</v>
      </c>
      <c r="M15" s="2"/>
      <c r="N15" s="8"/>
      <c r="O15" s="2"/>
      <c r="P15" s="2"/>
      <c r="Q15" s="2"/>
      <c r="R15" s="2"/>
      <c r="S15" s="2"/>
      <c r="T15" s="2"/>
      <c r="U15" s="4">
        <f t="shared" si="2"/>
        <v>0</v>
      </c>
    </row>
    <row r="16" spans="1:21" ht="15" customHeight="1">
      <c r="A16" s="3">
        <v>24</v>
      </c>
      <c r="B16" s="3" t="s">
        <v>75</v>
      </c>
      <c r="C16" s="7"/>
      <c r="D16" s="1">
        <v>0</v>
      </c>
      <c r="E16" s="1">
        <v>0</v>
      </c>
      <c r="F16" s="1">
        <v>0</v>
      </c>
      <c r="G16" s="1">
        <v>13329</v>
      </c>
      <c r="H16" s="1">
        <v>11015</v>
      </c>
      <c r="I16" s="4">
        <f t="shared" si="0"/>
        <v>-2314</v>
      </c>
      <c r="J16" s="8"/>
      <c r="K16" s="2">
        <v>4325</v>
      </c>
      <c r="L16" s="4">
        <f t="shared" si="1"/>
        <v>6639</v>
      </c>
      <c r="M16" s="2">
        <v>0</v>
      </c>
      <c r="N16" s="8"/>
      <c r="O16" s="2">
        <v>1495</v>
      </c>
      <c r="P16" s="2">
        <v>0</v>
      </c>
      <c r="Q16" s="2">
        <v>1485</v>
      </c>
      <c r="R16" s="2">
        <v>3659</v>
      </c>
      <c r="S16" s="2">
        <v>0</v>
      </c>
      <c r="T16" s="2">
        <v>0</v>
      </c>
      <c r="U16" s="4">
        <f t="shared" si="2"/>
        <v>6639</v>
      </c>
    </row>
    <row r="17" spans="1:21" ht="15" customHeight="1">
      <c r="A17" s="3">
        <v>25</v>
      </c>
      <c r="B17" s="3" t="s">
        <v>76</v>
      </c>
      <c r="C17" s="7"/>
      <c r="D17" s="1">
        <v>0</v>
      </c>
      <c r="E17" s="1">
        <v>0</v>
      </c>
      <c r="F17" s="1">
        <v>697</v>
      </c>
      <c r="G17" s="1">
        <v>25727</v>
      </c>
      <c r="H17" s="1">
        <v>34594</v>
      </c>
      <c r="I17" s="4">
        <f t="shared" si="0"/>
        <v>8867</v>
      </c>
      <c r="J17" s="8"/>
      <c r="K17" s="2">
        <v>47977.16</v>
      </c>
      <c r="L17" s="4">
        <f t="shared" si="1"/>
        <v>39807.16</v>
      </c>
      <c r="M17" s="2">
        <v>0</v>
      </c>
      <c r="N17" s="8"/>
      <c r="O17" s="2">
        <v>0</v>
      </c>
      <c r="P17" s="2">
        <v>0</v>
      </c>
      <c r="Q17" s="2">
        <v>20178</v>
      </c>
      <c r="R17" s="2">
        <v>19629.16</v>
      </c>
      <c r="S17" s="2">
        <v>0</v>
      </c>
      <c r="T17" s="2">
        <v>0</v>
      </c>
      <c r="U17" s="4">
        <f t="shared" si="2"/>
        <v>39807.16</v>
      </c>
    </row>
    <row r="18" spans="1:21" ht="15" customHeight="1">
      <c r="A18" s="29"/>
      <c r="B18" s="29" t="s">
        <v>77</v>
      </c>
      <c r="C18" s="5">
        <f aca="true" t="shared" si="3" ref="C18:U18">SUM(C9:C17)</f>
        <v>0</v>
      </c>
      <c r="D18" s="5">
        <f t="shared" si="3"/>
        <v>40842</v>
      </c>
      <c r="E18" s="5">
        <f t="shared" si="3"/>
        <v>1991.05</v>
      </c>
      <c r="F18" s="5">
        <f t="shared" si="3"/>
        <v>15095</v>
      </c>
      <c r="G18" s="5">
        <f t="shared" si="3"/>
        <v>100753.68</v>
      </c>
      <c r="H18" s="5">
        <f t="shared" si="3"/>
        <v>113165.73</v>
      </c>
      <c r="I18" s="13">
        <f t="shared" si="3"/>
        <v>12412.05</v>
      </c>
      <c r="J18" s="5">
        <f t="shared" si="3"/>
        <v>0</v>
      </c>
      <c r="K18" s="6">
        <f t="shared" si="3"/>
        <v>274692.16000000003</v>
      </c>
      <c r="L18" s="13">
        <f t="shared" si="3"/>
        <v>320208.16000000003</v>
      </c>
      <c r="M18" s="13">
        <f t="shared" si="3"/>
        <v>11942</v>
      </c>
      <c r="N18" s="13">
        <f t="shared" si="3"/>
        <v>0</v>
      </c>
      <c r="O18" s="5">
        <f t="shared" si="3"/>
        <v>55547</v>
      </c>
      <c r="P18" s="5">
        <f t="shared" si="3"/>
        <v>0</v>
      </c>
      <c r="Q18" s="5">
        <f t="shared" si="3"/>
        <v>123668</v>
      </c>
      <c r="R18" s="5">
        <f t="shared" si="3"/>
        <v>44788.16</v>
      </c>
      <c r="S18" s="5">
        <f t="shared" si="3"/>
        <v>1194.38</v>
      </c>
      <c r="T18" s="5">
        <f t="shared" si="3"/>
        <v>83068.62</v>
      </c>
      <c r="U18" s="13">
        <f t="shared" si="3"/>
        <v>320208.16000000003</v>
      </c>
    </row>
    <row r="22" spans="7:10" ht="15" customHeight="1">
      <c r="G22" s="47" t="s">
        <v>78</v>
      </c>
      <c r="H22" s="47"/>
      <c r="I22" s="47"/>
      <c r="J22" s="14">
        <f>+('semilavorati mensile'!K28)-('semilavorati mensile'!L28+'monomeri mensile'!K18)</f>
        <v>1563.0700000000652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A4:B4"/>
    <mergeCell ref="C4:C6"/>
    <mergeCell ref="D4:D6"/>
    <mergeCell ref="E4:E6"/>
    <mergeCell ref="F4:F6"/>
    <mergeCell ref="G4:G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T4:T6"/>
    <mergeCell ref="U4:U6"/>
    <mergeCell ref="A5:B5"/>
    <mergeCell ref="A6:B6"/>
    <mergeCell ref="A8:B8"/>
    <mergeCell ref="N4:N6"/>
    <mergeCell ref="O4:O6"/>
    <mergeCell ref="P4:P6"/>
    <mergeCell ref="G22:I22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4" width="12.28125" style="0" customWidth="1"/>
    <col min="5" max="6" width="10.7109375" style="0" customWidth="1"/>
    <col min="7" max="7" width="12.57421875" style="0" customWidth="1"/>
    <col min="8" max="9" width="10.7109375" style="0" customWidth="1"/>
    <col min="10" max="10" width="12.00390625" style="0" customWidth="1"/>
    <col min="11" max="11" width="12.7109375" style="0" customWidth="1"/>
    <col min="12" max="12" width="13.28125" style="0" customWidth="1"/>
    <col min="13" max="14" width="12.7109375" style="0" customWidth="1"/>
    <col min="15" max="19" width="10.7109375" style="0" customWidth="1"/>
    <col min="20" max="20" width="12.57421875" style="0" customWidth="1"/>
    <col min="21" max="21" width="10.7109375" style="0" customWidth="1"/>
    <col min="22" max="22" width="12.421875" style="0" customWidth="1"/>
  </cols>
  <sheetData>
    <row r="1" spans="1:22" ht="21" customHeight="1">
      <c r="A1" s="22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0" t="s">
        <v>80</v>
      </c>
      <c r="O1" s="50"/>
      <c r="P1" s="50"/>
      <c r="Q1" s="50"/>
      <c r="R1" s="50"/>
      <c r="S1" s="50"/>
      <c r="T1" s="50"/>
      <c r="U1" s="50"/>
      <c r="V1" s="50"/>
    </row>
    <row r="2" spans="1:22" ht="21" customHeight="1">
      <c r="A2" s="23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3" t="s">
        <v>81</v>
      </c>
      <c r="O2" s="43"/>
      <c r="P2" s="43"/>
      <c r="Q2" s="43"/>
      <c r="R2" s="43"/>
      <c r="S2" s="43"/>
      <c r="T2" s="43"/>
      <c r="U2" s="43"/>
      <c r="V2" s="43"/>
    </row>
    <row r="3" spans="1:22" ht="16.5" customHeight="1">
      <c r="A3" s="20"/>
      <c r="B3" s="28"/>
      <c r="C3" s="19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5"/>
      <c r="N3" s="56" t="s">
        <v>3</v>
      </c>
      <c r="O3" s="57"/>
      <c r="P3" s="57"/>
      <c r="Q3" s="57"/>
      <c r="R3" s="57"/>
      <c r="S3" s="57"/>
      <c r="T3" s="57"/>
      <c r="U3" s="57"/>
      <c r="V3" s="58"/>
    </row>
    <row r="4" spans="1:22" ht="12.75" customHeight="1">
      <c r="A4" s="38" t="s">
        <v>4</v>
      </c>
      <c r="B4" s="39"/>
      <c r="C4" s="40"/>
      <c r="D4" s="59" t="s">
        <v>5</v>
      </c>
      <c r="E4" s="60" t="s">
        <v>6</v>
      </c>
      <c r="F4" s="59" t="s">
        <v>7</v>
      </c>
      <c r="G4" s="60" t="s">
        <v>8</v>
      </c>
      <c r="H4" s="59" t="s">
        <v>9</v>
      </c>
      <c r="I4" s="60" t="s">
        <v>10</v>
      </c>
      <c r="J4" s="59" t="s">
        <v>11</v>
      </c>
      <c r="K4" s="60" t="s">
        <v>12</v>
      </c>
      <c r="L4" s="59" t="s">
        <v>13</v>
      </c>
      <c r="M4" s="60" t="s">
        <v>14</v>
      </c>
      <c r="N4" s="59" t="s">
        <v>15</v>
      </c>
      <c r="O4" s="60" t="s">
        <v>16</v>
      </c>
      <c r="P4" s="59" t="s">
        <v>17</v>
      </c>
      <c r="Q4" s="60" t="s">
        <v>18</v>
      </c>
      <c r="R4" s="59" t="s">
        <v>19</v>
      </c>
      <c r="S4" s="60" t="s">
        <v>20</v>
      </c>
      <c r="T4" s="59" t="s">
        <v>21</v>
      </c>
      <c r="U4" s="60" t="s">
        <v>22</v>
      </c>
      <c r="V4" s="59" t="s">
        <v>23</v>
      </c>
    </row>
    <row r="5" spans="1:22" ht="15.75" customHeight="1">
      <c r="A5" s="33" t="s">
        <v>79</v>
      </c>
      <c r="B5" s="61"/>
      <c r="C5" s="35"/>
      <c r="D5" s="62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2"/>
      <c r="Q5" s="63"/>
      <c r="R5" s="62"/>
      <c r="S5" s="63"/>
      <c r="T5" s="62"/>
      <c r="U5" s="63"/>
      <c r="V5" s="62"/>
    </row>
    <row r="6" spans="1:22" ht="124.5" customHeight="1">
      <c r="A6" s="33"/>
      <c r="B6" s="61"/>
      <c r="C6" s="35"/>
      <c r="D6" s="64"/>
      <c r="E6" s="65"/>
      <c r="F6" s="64"/>
      <c r="G6" s="65"/>
      <c r="H6" s="64"/>
      <c r="I6" s="65"/>
      <c r="J6" s="64"/>
      <c r="K6" s="65"/>
      <c r="L6" s="64"/>
      <c r="M6" s="65"/>
      <c r="N6" s="64"/>
      <c r="O6" s="65"/>
      <c r="P6" s="64"/>
      <c r="Q6" s="65"/>
      <c r="R6" s="64"/>
      <c r="S6" s="65"/>
      <c r="T6" s="64"/>
      <c r="U6" s="65"/>
      <c r="V6" s="64"/>
    </row>
    <row r="7" spans="1:22" ht="15" customHeight="1">
      <c r="A7" s="24" t="s">
        <v>25</v>
      </c>
      <c r="B7" s="36" t="s">
        <v>26</v>
      </c>
      <c r="C7" s="36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6" t="s">
        <v>46</v>
      </c>
      <c r="B8" s="66"/>
      <c r="C8" s="67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46" t="s">
        <v>47</v>
      </c>
      <c r="C9" s="68"/>
      <c r="D9" s="69">
        <v>39714</v>
      </c>
      <c r="E9" s="69">
        <v>0</v>
      </c>
      <c r="F9" s="69">
        <v>3730</v>
      </c>
      <c r="G9" s="69">
        <v>0</v>
      </c>
      <c r="H9" s="69">
        <v>0</v>
      </c>
      <c r="I9" s="69">
        <v>0</v>
      </c>
      <c r="J9" s="70">
        <f aca="true" t="shared" si="0" ref="J9:J19">+I9-H9</f>
        <v>0</v>
      </c>
      <c r="K9" s="69">
        <v>23591</v>
      </c>
      <c r="L9" s="71">
        <v>252800.01</v>
      </c>
      <c r="M9" s="72">
        <f aca="true" t="shared" si="1" ref="M9:M26">D9+E9+F9+G9-(J9+K9)+L9</f>
        <v>272653.01</v>
      </c>
      <c r="N9" s="69">
        <v>12742</v>
      </c>
      <c r="O9" s="73">
        <v>23981</v>
      </c>
      <c r="P9" s="69">
        <v>0</v>
      </c>
      <c r="Q9" s="69">
        <v>0</v>
      </c>
      <c r="R9" s="69">
        <v>0</v>
      </c>
      <c r="S9" s="69">
        <v>0</v>
      </c>
      <c r="T9" s="69">
        <v>227342.01</v>
      </c>
      <c r="U9" s="74">
        <v>8588</v>
      </c>
      <c r="V9" s="75">
        <f aca="true" t="shared" si="2" ref="V9:V19">SUM(N9:U9)</f>
        <v>272653.01</v>
      </c>
    </row>
    <row r="10" spans="1:22" ht="15" customHeight="1">
      <c r="A10" s="25">
        <v>2</v>
      </c>
      <c r="B10" s="46" t="s">
        <v>48</v>
      </c>
      <c r="C10" s="68"/>
      <c r="D10" s="69">
        <v>39501</v>
      </c>
      <c r="E10" s="69">
        <v>0</v>
      </c>
      <c r="F10" s="69">
        <v>0</v>
      </c>
      <c r="G10" s="69">
        <v>0</v>
      </c>
      <c r="H10" s="69">
        <v>6625</v>
      </c>
      <c r="I10" s="69">
        <v>4365</v>
      </c>
      <c r="J10" s="70">
        <f t="shared" si="0"/>
        <v>-2260</v>
      </c>
      <c r="K10" s="69">
        <v>39485</v>
      </c>
      <c r="L10" s="71">
        <v>34667</v>
      </c>
      <c r="M10" s="72">
        <f t="shared" si="1"/>
        <v>36943</v>
      </c>
      <c r="N10" s="69">
        <v>19806</v>
      </c>
      <c r="O10" s="73">
        <v>0</v>
      </c>
      <c r="P10" s="69">
        <v>16718</v>
      </c>
      <c r="Q10" s="69">
        <v>0</v>
      </c>
      <c r="R10" s="69">
        <v>303</v>
      </c>
      <c r="S10" s="69">
        <v>0</v>
      </c>
      <c r="T10" s="69">
        <v>116</v>
      </c>
      <c r="U10" s="74">
        <v>0</v>
      </c>
      <c r="V10" s="75">
        <f t="shared" si="2"/>
        <v>36943</v>
      </c>
    </row>
    <row r="11" spans="1:22" ht="15" customHeight="1">
      <c r="A11" s="25">
        <v>3</v>
      </c>
      <c r="B11" s="46" t="s">
        <v>49</v>
      </c>
      <c r="C11" s="68"/>
      <c r="D11" s="69">
        <v>903664</v>
      </c>
      <c r="E11" s="69">
        <v>60207</v>
      </c>
      <c r="F11" s="69">
        <v>0</v>
      </c>
      <c r="G11" s="69">
        <v>433805</v>
      </c>
      <c r="H11" s="69">
        <v>68354</v>
      </c>
      <c r="I11" s="69">
        <v>92341</v>
      </c>
      <c r="J11" s="70">
        <f t="shared" si="0"/>
        <v>23987</v>
      </c>
      <c r="K11" s="69">
        <v>1373689</v>
      </c>
      <c r="L11" s="71">
        <v>0</v>
      </c>
      <c r="M11" s="72">
        <f t="shared" si="1"/>
        <v>0</v>
      </c>
      <c r="N11" s="69">
        <v>0</v>
      </c>
      <c r="O11" s="73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74">
        <v>0</v>
      </c>
      <c r="V11" s="75">
        <f t="shared" si="2"/>
        <v>0</v>
      </c>
    </row>
    <row r="12" spans="1:22" ht="15" customHeight="1">
      <c r="A12" s="25">
        <v>4</v>
      </c>
      <c r="B12" s="46" t="s">
        <v>50</v>
      </c>
      <c r="C12" s="68"/>
      <c r="D12" s="69">
        <v>347314</v>
      </c>
      <c r="E12" s="69">
        <v>0</v>
      </c>
      <c r="F12" s="69">
        <v>0</v>
      </c>
      <c r="G12" s="69">
        <v>0</v>
      </c>
      <c r="H12" s="69">
        <v>27974</v>
      </c>
      <c r="I12" s="69">
        <v>43959</v>
      </c>
      <c r="J12" s="70">
        <f t="shared" si="0"/>
        <v>15985</v>
      </c>
      <c r="K12" s="69">
        <v>331329</v>
      </c>
      <c r="L12" s="71">
        <v>0</v>
      </c>
      <c r="M12" s="72">
        <f t="shared" si="1"/>
        <v>0</v>
      </c>
      <c r="N12" s="69">
        <v>0</v>
      </c>
      <c r="O12" s="73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74">
        <v>0</v>
      </c>
      <c r="V12" s="75">
        <f t="shared" si="2"/>
        <v>0</v>
      </c>
    </row>
    <row r="13" spans="1:22" ht="15" customHeight="1">
      <c r="A13" s="25">
        <v>5</v>
      </c>
      <c r="B13" s="46" t="s">
        <v>51</v>
      </c>
      <c r="C13" s="68"/>
      <c r="D13" s="69">
        <v>137232</v>
      </c>
      <c r="E13" s="69">
        <v>0</v>
      </c>
      <c r="F13" s="69">
        <v>0</v>
      </c>
      <c r="G13" s="69">
        <v>145764</v>
      </c>
      <c r="H13" s="69">
        <v>48485</v>
      </c>
      <c r="I13" s="69">
        <v>114067</v>
      </c>
      <c r="J13" s="70">
        <f t="shared" si="0"/>
        <v>65582</v>
      </c>
      <c r="K13" s="69">
        <v>242588</v>
      </c>
      <c r="L13" s="71">
        <v>200019</v>
      </c>
      <c r="M13" s="72">
        <f t="shared" si="1"/>
        <v>174845</v>
      </c>
      <c r="N13" s="69">
        <v>0</v>
      </c>
      <c r="O13" s="73">
        <v>0</v>
      </c>
      <c r="P13" s="69">
        <v>0</v>
      </c>
      <c r="Q13" s="69">
        <v>0</v>
      </c>
      <c r="R13" s="69">
        <v>0</v>
      </c>
      <c r="S13" s="69">
        <v>174845</v>
      </c>
      <c r="T13" s="69">
        <v>0</v>
      </c>
      <c r="U13" s="74">
        <v>0</v>
      </c>
      <c r="V13" s="75">
        <f t="shared" si="2"/>
        <v>174845</v>
      </c>
    </row>
    <row r="14" spans="1:22" ht="15" customHeight="1">
      <c r="A14" s="25">
        <v>6</v>
      </c>
      <c r="B14" s="46" t="s">
        <v>52</v>
      </c>
      <c r="C14" s="68"/>
      <c r="D14" s="69">
        <v>103490</v>
      </c>
      <c r="E14" s="69">
        <v>0</v>
      </c>
      <c r="F14" s="69">
        <v>0</v>
      </c>
      <c r="G14" s="69">
        <v>0</v>
      </c>
      <c r="H14" s="69">
        <v>6670</v>
      </c>
      <c r="I14" s="69">
        <v>5012</v>
      </c>
      <c r="J14" s="70">
        <f t="shared" si="0"/>
        <v>-1658</v>
      </c>
      <c r="K14" s="69">
        <v>103884</v>
      </c>
      <c r="L14" s="71">
        <v>83451</v>
      </c>
      <c r="M14" s="72">
        <f t="shared" si="1"/>
        <v>84715</v>
      </c>
      <c r="N14" s="69">
        <v>82448</v>
      </c>
      <c r="O14" s="73">
        <v>0</v>
      </c>
      <c r="P14" s="69">
        <v>0</v>
      </c>
      <c r="Q14" s="69">
        <v>0</v>
      </c>
      <c r="R14" s="69">
        <v>0</v>
      </c>
      <c r="S14" s="69">
        <v>0</v>
      </c>
      <c r="T14" s="69">
        <v>2267</v>
      </c>
      <c r="U14" s="74">
        <v>0</v>
      </c>
      <c r="V14" s="75">
        <f t="shared" si="2"/>
        <v>84715</v>
      </c>
    </row>
    <row r="15" spans="1:22" ht="15" customHeight="1">
      <c r="A15" s="25">
        <v>7</v>
      </c>
      <c r="B15" s="46" t="s">
        <v>53</v>
      </c>
      <c r="C15" s="68"/>
      <c r="D15" s="69">
        <v>30257</v>
      </c>
      <c r="E15" s="69">
        <v>0</v>
      </c>
      <c r="F15" s="69">
        <v>0</v>
      </c>
      <c r="G15" s="69">
        <v>16018.52</v>
      </c>
      <c r="H15" s="69">
        <v>12871.35</v>
      </c>
      <c r="I15" s="69">
        <v>11065.37</v>
      </c>
      <c r="J15" s="70">
        <f t="shared" si="0"/>
        <v>-1805.9799999999996</v>
      </c>
      <c r="K15" s="69">
        <v>34946.51</v>
      </c>
      <c r="L15" s="71">
        <v>0</v>
      </c>
      <c r="M15" s="72">
        <f t="shared" si="1"/>
        <v>13134.990000000005</v>
      </c>
      <c r="N15" s="69">
        <v>0</v>
      </c>
      <c r="O15" s="73">
        <v>0</v>
      </c>
      <c r="P15" s="69">
        <v>0</v>
      </c>
      <c r="Q15" s="69">
        <v>0</v>
      </c>
      <c r="R15" s="69">
        <v>0</v>
      </c>
      <c r="S15" s="69">
        <v>0</v>
      </c>
      <c r="T15" s="69">
        <v>13135</v>
      </c>
      <c r="U15" s="74">
        <v>0</v>
      </c>
      <c r="V15" s="75">
        <f t="shared" si="2"/>
        <v>13135</v>
      </c>
    </row>
    <row r="16" spans="1:22" ht="15" customHeight="1">
      <c r="A16" s="25">
        <v>8</v>
      </c>
      <c r="B16" s="46" t="s">
        <v>54</v>
      </c>
      <c r="C16" s="68"/>
      <c r="D16" s="69">
        <v>27646</v>
      </c>
      <c r="E16" s="69">
        <v>25026.71</v>
      </c>
      <c r="F16" s="69">
        <v>0</v>
      </c>
      <c r="G16" s="69">
        <v>0</v>
      </c>
      <c r="H16" s="69">
        <v>25032.74</v>
      </c>
      <c r="I16" s="69">
        <v>24364.79</v>
      </c>
      <c r="J16" s="70">
        <f t="shared" si="0"/>
        <v>-667.9500000000007</v>
      </c>
      <c r="K16" s="69">
        <v>27676.65</v>
      </c>
      <c r="L16" s="71">
        <v>49847</v>
      </c>
      <c r="M16" s="72">
        <f t="shared" si="1"/>
        <v>75511.01</v>
      </c>
      <c r="N16" s="69">
        <v>0</v>
      </c>
      <c r="O16" s="73">
        <v>0</v>
      </c>
      <c r="P16" s="69">
        <v>0</v>
      </c>
      <c r="Q16" s="69">
        <v>0</v>
      </c>
      <c r="R16" s="69">
        <v>32894</v>
      </c>
      <c r="S16" s="69">
        <v>14906</v>
      </c>
      <c r="T16" s="69">
        <v>27711</v>
      </c>
      <c r="U16" s="74">
        <v>0</v>
      </c>
      <c r="V16" s="75">
        <f t="shared" si="2"/>
        <v>75511</v>
      </c>
    </row>
    <row r="17" spans="1:22" ht="15" customHeight="1">
      <c r="A17" s="25">
        <v>9</v>
      </c>
      <c r="B17" s="46" t="s">
        <v>55</v>
      </c>
      <c r="C17" s="68"/>
      <c r="D17" s="69">
        <v>0</v>
      </c>
      <c r="E17" s="69">
        <v>0</v>
      </c>
      <c r="F17" s="69">
        <v>0</v>
      </c>
      <c r="G17" s="69">
        <v>0</v>
      </c>
      <c r="H17" s="69">
        <v>7701</v>
      </c>
      <c r="I17" s="69">
        <v>8820</v>
      </c>
      <c r="J17" s="70">
        <f t="shared" si="0"/>
        <v>1119</v>
      </c>
      <c r="K17" s="69">
        <v>434</v>
      </c>
      <c r="L17" s="71">
        <v>1553</v>
      </c>
      <c r="M17" s="72">
        <f t="shared" si="1"/>
        <v>0</v>
      </c>
      <c r="N17" s="69">
        <v>0</v>
      </c>
      <c r="O17" s="73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74">
        <v>0</v>
      </c>
      <c r="V17" s="75">
        <f t="shared" si="2"/>
        <v>0</v>
      </c>
    </row>
    <row r="18" spans="1:22" ht="15" customHeight="1">
      <c r="A18" s="25">
        <v>10</v>
      </c>
      <c r="B18" s="46" t="s">
        <v>56</v>
      </c>
      <c r="C18" s="68"/>
      <c r="D18" s="69"/>
      <c r="E18" s="69"/>
      <c r="F18" s="69"/>
      <c r="G18" s="69"/>
      <c r="H18" s="69"/>
      <c r="I18" s="69"/>
      <c r="J18" s="70">
        <f t="shared" si="0"/>
        <v>0</v>
      </c>
      <c r="K18" s="69"/>
      <c r="L18" s="71"/>
      <c r="M18" s="72">
        <f t="shared" si="1"/>
        <v>0</v>
      </c>
      <c r="N18" s="69"/>
      <c r="O18" s="73"/>
      <c r="P18" s="69"/>
      <c r="Q18" s="69"/>
      <c r="R18" s="69"/>
      <c r="S18" s="69"/>
      <c r="T18" s="69"/>
      <c r="U18" s="74"/>
      <c r="V18" s="75">
        <f t="shared" si="2"/>
        <v>0</v>
      </c>
    </row>
    <row r="19" spans="1:22" ht="15" customHeight="1">
      <c r="A19" s="25">
        <v>11</v>
      </c>
      <c r="B19" s="46" t="s">
        <v>57</v>
      </c>
      <c r="C19" s="68"/>
      <c r="D19" s="69">
        <v>0</v>
      </c>
      <c r="E19" s="69">
        <v>0</v>
      </c>
      <c r="F19" s="69">
        <v>43384.02</v>
      </c>
      <c r="G19" s="69">
        <v>1344.96</v>
      </c>
      <c r="H19" s="69">
        <v>13169.91</v>
      </c>
      <c r="I19" s="69">
        <v>10206.68</v>
      </c>
      <c r="J19" s="70">
        <f t="shared" si="0"/>
        <v>-2963.2299999999996</v>
      </c>
      <c r="K19" s="69">
        <v>28651.4</v>
      </c>
      <c r="L19" s="71">
        <v>25445.71</v>
      </c>
      <c r="M19" s="72">
        <f t="shared" si="1"/>
        <v>44486.51999999999</v>
      </c>
      <c r="N19" s="69">
        <v>0</v>
      </c>
      <c r="O19" s="73">
        <v>0</v>
      </c>
      <c r="P19" s="69">
        <v>0</v>
      </c>
      <c r="Q19" s="69">
        <v>0</v>
      </c>
      <c r="R19" s="69">
        <v>7575.89</v>
      </c>
      <c r="S19" s="69">
        <v>19084.67</v>
      </c>
      <c r="T19" s="69">
        <v>17825.94</v>
      </c>
      <c r="U19" s="74">
        <v>0</v>
      </c>
      <c r="V19" s="75">
        <f t="shared" si="2"/>
        <v>44486.5</v>
      </c>
    </row>
    <row r="20" spans="1:22" ht="15" customHeight="1">
      <c r="A20" s="26"/>
      <c r="B20" s="76" t="s">
        <v>58</v>
      </c>
      <c r="C20" s="77"/>
      <c r="D20" s="78">
        <f aca="true" t="shared" si="3" ref="D20:L20">SUM(D9:D19)</f>
        <v>1628818</v>
      </c>
      <c r="E20" s="78">
        <f t="shared" si="3"/>
        <v>85233.70999999999</v>
      </c>
      <c r="F20" s="78">
        <f t="shared" si="3"/>
        <v>47114.02</v>
      </c>
      <c r="G20" s="78">
        <f t="shared" si="3"/>
        <v>596932.48</v>
      </c>
      <c r="H20" s="78">
        <f t="shared" si="3"/>
        <v>216883</v>
      </c>
      <c r="I20" s="78">
        <f t="shared" si="3"/>
        <v>314200.83999999997</v>
      </c>
      <c r="J20" s="78">
        <f t="shared" si="3"/>
        <v>97317.84000000001</v>
      </c>
      <c r="K20" s="78">
        <f t="shared" si="3"/>
        <v>2206274.5599999996</v>
      </c>
      <c r="L20" s="78">
        <f t="shared" si="3"/>
        <v>647782.72</v>
      </c>
      <c r="M20" s="79">
        <f t="shared" si="1"/>
        <v>702288.5300000005</v>
      </c>
      <c r="N20" s="78">
        <f aca="true" t="shared" si="4" ref="N20:V20">SUM(N9:N19)</f>
        <v>114996</v>
      </c>
      <c r="O20" s="78">
        <f t="shared" si="4"/>
        <v>23981</v>
      </c>
      <c r="P20" s="78">
        <f t="shared" si="4"/>
        <v>16718</v>
      </c>
      <c r="Q20" s="78">
        <f t="shared" si="4"/>
        <v>0</v>
      </c>
      <c r="R20" s="78">
        <f t="shared" si="4"/>
        <v>40772.89</v>
      </c>
      <c r="S20" s="78">
        <f t="shared" si="4"/>
        <v>208835.66999999998</v>
      </c>
      <c r="T20" s="78">
        <f t="shared" si="4"/>
        <v>288396.95</v>
      </c>
      <c r="U20" s="78">
        <f t="shared" si="4"/>
        <v>8588</v>
      </c>
      <c r="V20" s="80">
        <f t="shared" si="4"/>
        <v>702288.51</v>
      </c>
    </row>
    <row r="21" spans="1:22" ht="15" customHeight="1">
      <c r="A21" s="25">
        <v>12</v>
      </c>
      <c r="B21" s="46" t="s">
        <v>59</v>
      </c>
      <c r="C21" s="68"/>
      <c r="D21" s="69">
        <v>0</v>
      </c>
      <c r="E21" s="69">
        <v>98908</v>
      </c>
      <c r="F21" s="69">
        <v>756</v>
      </c>
      <c r="G21" s="69">
        <v>0</v>
      </c>
      <c r="H21" s="69">
        <v>8953</v>
      </c>
      <c r="I21" s="69">
        <v>12705</v>
      </c>
      <c r="J21" s="70">
        <f>+I21-H21</f>
        <v>3752</v>
      </c>
      <c r="K21" s="69">
        <v>138416</v>
      </c>
      <c r="L21" s="71">
        <v>182945</v>
      </c>
      <c r="M21" s="72">
        <f t="shared" si="1"/>
        <v>140441</v>
      </c>
      <c r="N21" s="69">
        <v>51622</v>
      </c>
      <c r="O21" s="73">
        <v>0</v>
      </c>
      <c r="P21" s="69">
        <v>44126</v>
      </c>
      <c r="Q21" s="69">
        <v>0</v>
      </c>
      <c r="R21" s="69">
        <v>33830</v>
      </c>
      <c r="S21" s="69">
        <v>7959</v>
      </c>
      <c r="T21" s="69">
        <v>2904</v>
      </c>
      <c r="U21" s="74">
        <v>0</v>
      </c>
      <c r="V21" s="75">
        <f>SUM(N21:U21)</f>
        <v>140441</v>
      </c>
    </row>
    <row r="22" spans="1:22" ht="15" customHeight="1">
      <c r="A22" s="25">
        <v>13</v>
      </c>
      <c r="B22" s="46" t="s">
        <v>60</v>
      </c>
      <c r="C22" s="68"/>
      <c r="D22" s="69">
        <v>19553</v>
      </c>
      <c r="E22" s="69">
        <v>5815</v>
      </c>
      <c r="F22" s="69">
        <v>5077</v>
      </c>
      <c r="G22" s="69">
        <v>43347</v>
      </c>
      <c r="H22" s="69">
        <v>63398</v>
      </c>
      <c r="I22" s="69">
        <v>110204</v>
      </c>
      <c r="J22" s="70">
        <f>+I22-H22</f>
        <v>46806</v>
      </c>
      <c r="K22" s="69">
        <v>136242</v>
      </c>
      <c r="L22" s="71">
        <v>625904</v>
      </c>
      <c r="M22" s="72">
        <f t="shared" si="1"/>
        <v>516648</v>
      </c>
      <c r="N22" s="69">
        <v>334106</v>
      </c>
      <c r="O22" s="73">
        <v>0</v>
      </c>
      <c r="P22" s="69">
        <v>88982</v>
      </c>
      <c r="Q22" s="69">
        <v>0</v>
      </c>
      <c r="R22" s="69">
        <v>25712</v>
      </c>
      <c r="S22" s="69">
        <v>67814</v>
      </c>
      <c r="T22" s="69">
        <v>0</v>
      </c>
      <c r="U22" s="74">
        <v>34</v>
      </c>
      <c r="V22" s="75">
        <f>SUM(N22:U22)</f>
        <v>516648</v>
      </c>
    </row>
    <row r="23" spans="1:22" ht="15" customHeight="1">
      <c r="A23" s="25">
        <v>14</v>
      </c>
      <c r="B23" s="46" t="s">
        <v>61</v>
      </c>
      <c r="C23" s="68"/>
      <c r="D23" s="69">
        <v>0</v>
      </c>
      <c r="E23" s="69">
        <v>0</v>
      </c>
      <c r="F23" s="69">
        <v>17530</v>
      </c>
      <c r="G23" s="69">
        <v>49734</v>
      </c>
      <c r="H23" s="69">
        <v>27030</v>
      </c>
      <c r="I23" s="69">
        <v>35031</v>
      </c>
      <c r="J23" s="70">
        <f>+I23-H23</f>
        <v>8001</v>
      </c>
      <c r="K23" s="69">
        <v>135194</v>
      </c>
      <c r="L23" s="71">
        <v>83255</v>
      </c>
      <c r="M23" s="72">
        <f t="shared" si="1"/>
        <v>7324</v>
      </c>
      <c r="N23" s="69">
        <v>0</v>
      </c>
      <c r="O23" s="73">
        <v>0</v>
      </c>
      <c r="P23" s="69">
        <v>0</v>
      </c>
      <c r="Q23" s="69">
        <v>0</v>
      </c>
      <c r="R23" s="69">
        <v>658</v>
      </c>
      <c r="S23" s="69">
        <v>6666</v>
      </c>
      <c r="T23" s="69">
        <v>0</v>
      </c>
      <c r="U23" s="74">
        <v>0</v>
      </c>
      <c r="V23" s="75">
        <f>SUM(N23:U23)</f>
        <v>7324</v>
      </c>
    </row>
    <row r="24" spans="1:22" ht="15" customHeight="1">
      <c r="A24" s="26"/>
      <c r="B24" s="76" t="s">
        <v>62</v>
      </c>
      <c r="C24" s="77"/>
      <c r="D24" s="78">
        <f aca="true" t="shared" si="5" ref="D24:L24">SUM(D21:D23)</f>
        <v>19553</v>
      </c>
      <c r="E24" s="78">
        <f t="shared" si="5"/>
        <v>104723</v>
      </c>
      <c r="F24" s="78">
        <f t="shared" si="5"/>
        <v>23363</v>
      </c>
      <c r="G24" s="78">
        <f t="shared" si="5"/>
        <v>93081</v>
      </c>
      <c r="H24" s="78">
        <f t="shared" si="5"/>
        <v>99381</v>
      </c>
      <c r="I24" s="78">
        <f t="shared" si="5"/>
        <v>157940</v>
      </c>
      <c r="J24" s="78">
        <f t="shared" si="5"/>
        <v>58559</v>
      </c>
      <c r="K24" s="78">
        <f t="shared" si="5"/>
        <v>409852</v>
      </c>
      <c r="L24" s="81">
        <f t="shared" si="5"/>
        <v>892104</v>
      </c>
      <c r="M24" s="79">
        <f t="shared" si="1"/>
        <v>664413</v>
      </c>
      <c r="N24" s="78">
        <f aca="true" t="shared" si="6" ref="N24:V24">SUM(N21:N23)</f>
        <v>385728</v>
      </c>
      <c r="O24" s="78">
        <f t="shared" si="6"/>
        <v>0</v>
      </c>
      <c r="P24" s="78">
        <f t="shared" si="6"/>
        <v>133108</v>
      </c>
      <c r="Q24" s="78">
        <f t="shared" si="6"/>
        <v>0</v>
      </c>
      <c r="R24" s="78">
        <f t="shared" si="6"/>
        <v>60200</v>
      </c>
      <c r="S24" s="78">
        <f t="shared" si="6"/>
        <v>82439</v>
      </c>
      <c r="T24" s="78">
        <f t="shared" si="6"/>
        <v>2904</v>
      </c>
      <c r="U24" s="78">
        <f t="shared" si="6"/>
        <v>34</v>
      </c>
      <c r="V24" s="80">
        <f t="shared" si="6"/>
        <v>664413</v>
      </c>
    </row>
    <row r="25" spans="1:22" ht="15" customHeight="1">
      <c r="A25" s="25">
        <v>15</v>
      </c>
      <c r="B25" s="46" t="s">
        <v>63</v>
      </c>
      <c r="C25" s="68"/>
      <c r="D25" s="69">
        <v>207161</v>
      </c>
      <c r="E25" s="69">
        <v>3653.51</v>
      </c>
      <c r="F25" s="69">
        <v>5618.43</v>
      </c>
      <c r="G25" s="69">
        <v>0</v>
      </c>
      <c r="H25" s="69">
        <v>0</v>
      </c>
      <c r="I25" s="69">
        <v>0</v>
      </c>
      <c r="J25" s="70">
        <f>+I25-H25</f>
        <v>0</v>
      </c>
      <c r="K25" s="69">
        <v>3653.51</v>
      </c>
      <c r="L25" s="71">
        <v>0</v>
      </c>
      <c r="M25" s="72">
        <f t="shared" si="1"/>
        <v>212779.43</v>
      </c>
      <c r="N25" s="69">
        <v>0</v>
      </c>
      <c r="O25" s="73">
        <v>0</v>
      </c>
      <c r="P25" s="69">
        <v>0</v>
      </c>
      <c r="Q25" s="69">
        <v>0</v>
      </c>
      <c r="R25" s="69">
        <v>0</v>
      </c>
      <c r="S25" s="69">
        <v>0</v>
      </c>
      <c r="T25" s="69">
        <v>212779.43</v>
      </c>
      <c r="U25" s="74">
        <v>0</v>
      </c>
      <c r="V25" s="75">
        <f>SUM(N25:U25)</f>
        <v>212779.43</v>
      </c>
    </row>
    <row r="26" spans="1:22" ht="15" customHeight="1">
      <c r="A26" s="25">
        <v>16</v>
      </c>
      <c r="B26" s="46" t="s">
        <v>64</v>
      </c>
      <c r="C26" s="68"/>
      <c r="D26" s="69">
        <v>0</v>
      </c>
      <c r="E26" s="69">
        <v>14231</v>
      </c>
      <c r="F26" s="69">
        <v>0</v>
      </c>
      <c r="G26" s="69">
        <v>0</v>
      </c>
      <c r="H26" s="69">
        <v>2058</v>
      </c>
      <c r="I26" s="69">
        <v>2081</v>
      </c>
      <c r="J26" s="70">
        <f>+I26-H26</f>
        <v>23</v>
      </c>
      <c r="K26" s="69">
        <v>14208</v>
      </c>
      <c r="L26" s="71">
        <v>14208</v>
      </c>
      <c r="M26" s="72">
        <f t="shared" si="1"/>
        <v>14208</v>
      </c>
      <c r="N26" s="69">
        <v>14208</v>
      </c>
      <c r="O26" s="73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74">
        <v>0</v>
      </c>
      <c r="V26" s="75">
        <f>SUM(N26:U26)</f>
        <v>14208</v>
      </c>
    </row>
    <row r="27" spans="1:22" ht="15" customHeight="1">
      <c r="A27" s="26"/>
      <c r="B27" s="76" t="s">
        <v>65</v>
      </c>
      <c r="C27" s="77"/>
      <c r="D27" s="82">
        <f aca="true" t="shared" si="7" ref="D27:J27">SUM(D25:D26)</f>
        <v>207161</v>
      </c>
      <c r="E27" s="82">
        <f t="shared" si="7"/>
        <v>17884.510000000002</v>
      </c>
      <c r="F27" s="82">
        <f t="shared" si="7"/>
        <v>5618.43</v>
      </c>
      <c r="G27" s="82">
        <f t="shared" si="7"/>
        <v>0</v>
      </c>
      <c r="H27" s="82">
        <f t="shared" si="7"/>
        <v>2058</v>
      </c>
      <c r="I27" s="82">
        <f t="shared" si="7"/>
        <v>2081</v>
      </c>
      <c r="J27" s="82">
        <f t="shared" si="7"/>
        <v>23</v>
      </c>
      <c r="K27" s="82">
        <f>L27+M27-(D27+E27+F27+G27)</f>
        <v>14185</v>
      </c>
      <c r="L27" s="82">
        <f>SUM(K25:K26)</f>
        <v>17861.510000000002</v>
      </c>
      <c r="M27" s="82">
        <f aca="true" t="shared" si="8" ref="M27:V27">SUM(M25:M26)</f>
        <v>226987.43</v>
      </c>
      <c r="N27" s="82">
        <f t="shared" si="8"/>
        <v>14208</v>
      </c>
      <c r="O27" s="82">
        <f t="shared" si="8"/>
        <v>0</v>
      </c>
      <c r="P27" s="82">
        <f t="shared" si="8"/>
        <v>0</v>
      </c>
      <c r="Q27" s="82">
        <f t="shared" si="8"/>
        <v>0</v>
      </c>
      <c r="R27" s="82">
        <f t="shared" si="8"/>
        <v>0</v>
      </c>
      <c r="S27" s="82">
        <f t="shared" si="8"/>
        <v>0</v>
      </c>
      <c r="T27" s="82">
        <f t="shared" si="8"/>
        <v>212779.43</v>
      </c>
      <c r="U27" s="82">
        <f t="shared" si="8"/>
        <v>0</v>
      </c>
      <c r="V27" s="83">
        <f t="shared" si="8"/>
        <v>226987.43</v>
      </c>
    </row>
    <row r="28" spans="1:22" ht="15" customHeight="1">
      <c r="A28" s="27"/>
      <c r="B28" s="84" t="s">
        <v>66</v>
      </c>
      <c r="C28" s="85"/>
      <c r="D28" s="86">
        <f aca="true" t="shared" si="9" ref="D28:V28">+D20+D24+D27</f>
        <v>1855532</v>
      </c>
      <c r="E28" s="86">
        <f t="shared" si="9"/>
        <v>207841.22</v>
      </c>
      <c r="F28" s="86">
        <f t="shared" si="9"/>
        <v>76095.44999999998</v>
      </c>
      <c r="G28" s="86">
        <f t="shared" si="9"/>
        <v>690013.48</v>
      </c>
      <c r="H28" s="86">
        <f t="shared" si="9"/>
        <v>318322</v>
      </c>
      <c r="I28" s="86">
        <f t="shared" si="9"/>
        <v>474221.83999999997</v>
      </c>
      <c r="J28" s="86">
        <f t="shared" si="9"/>
        <v>155899.84000000003</v>
      </c>
      <c r="K28" s="86">
        <f t="shared" si="9"/>
        <v>2630311.5599999996</v>
      </c>
      <c r="L28" s="86">
        <f t="shared" si="9"/>
        <v>1557748.23</v>
      </c>
      <c r="M28" s="86">
        <f t="shared" si="9"/>
        <v>1593688.9600000004</v>
      </c>
      <c r="N28" s="86">
        <f t="shared" si="9"/>
        <v>514932</v>
      </c>
      <c r="O28" s="86">
        <f t="shared" si="9"/>
        <v>23981</v>
      </c>
      <c r="P28" s="86">
        <f t="shared" si="9"/>
        <v>149826</v>
      </c>
      <c r="Q28" s="86">
        <f t="shared" si="9"/>
        <v>0</v>
      </c>
      <c r="R28" s="86">
        <f t="shared" si="9"/>
        <v>100972.89</v>
      </c>
      <c r="S28" s="86">
        <f t="shared" si="9"/>
        <v>291274.67</v>
      </c>
      <c r="T28" s="86">
        <f t="shared" si="9"/>
        <v>504080.38</v>
      </c>
      <c r="U28" s="86">
        <f t="shared" si="9"/>
        <v>8622</v>
      </c>
      <c r="V28" s="87">
        <f t="shared" si="9"/>
        <v>1593688.94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D4:D6"/>
    <mergeCell ref="E4:E6"/>
    <mergeCell ref="F4:F6"/>
    <mergeCell ref="G4:G6"/>
    <mergeCell ref="H4:H6"/>
    <mergeCell ref="I4:I6"/>
    <mergeCell ref="S4:S6"/>
    <mergeCell ref="T4:T6"/>
    <mergeCell ref="U4:U6"/>
    <mergeCell ref="J4:J6"/>
    <mergeCell ref="K4:K6"/>
    <mergeCell ref="L4:L6"/>
    <mergeCell ref="M4:M6"/>
    <mergeCell ref="N4:N6"/>
    <mergeCell ref="O4:O6"/>
    <mergeCell ref="B16:C16"/>
    <mergeCell ref="B17:C17"/>
    <mergeCell ref="V4:V6"/>
    <mergeCell ref="B7:C7"/>
    <mergeCell ref="B9:C9"/>
    <mergeCell ref="B10:C10"/>
    <mergeCell ref="B11:C11"/>
    <mergeCell ref="P4:P6"/>
    <mergeCell ref="Q4:Q6"/>
    <mergeCell ref="R4:R6"/>
    <mergeCell ref="B26:C26"/>
    <mergeCell ref="B27:C27"/>
    <mergeCell ref="B28:C28"/>
    <mergeCell ref="B18:C18"/>
    <mergeCell ref="B19:C19"/>
    <mergeCell ref="B20:C20"/>
    <mergeCell ref="B21:C21"/>
    <mergeCell ref="B22:C22"/>
    <mergeCell ref="B23:C23"/>
    <mergeCell ref="A4:C4"/>
    <mergeCell ref="A5:C5"/>
    <mergeCell ref="A6:C6"/>
    <mergeCell ref="A8:C8"/>
    <mergeCell ref="B24:C24"/>
    <mergeCell ref="B25:C25"/>
    <mergeCell ref="B12:C12"/>
    <mergeCell ref="B13:C13"/>
    <mergeCell ref="B14:C14"/>
    <mergeCell ref="B15:C1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28125" style="0" customWidth="1"/>
    <col min="3" max="3" width="9.7109375" style="0" customWidth="1"/>
    <col min="4" max="4" width="11.28125" style="0" customWidth="1"/>
    <col min="5" max="5" width="9.7109375" style="0" customWidth="1"/>
    <col min="6" max="6" width="11.57421875" style="0" customWidth="1"/>
    <col min="7" max="8" width="10.7109375" style="0" customWidth="1"/>
    <col min="9" max="9" width="11.00390625" style="0" customWidth="1"/>
    <col min="10" max="10" width="11.7109375" style="0" customWidth="1"/>
    <col min="11" max="11" width="12.57421875" style="0" customWidth="1"/>
    <col min="12" max="12" width="13.281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28125" style="0" customWidth="1"/>
    <col min="19" max="19" width="9.7109375" style="0" customWidth="1"/>
    <col min="20" max="20" width="11.28125" style="0" customWidth="1"/>
    <col min="21" max="21" width="12.7109375" style="0" customWidth="1"/>
  </cols>
  <sheetData>
    <row r="1" spans="1:21" ht="21" customHeight="1">
      <c r="A1" s="5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 t="s">
        <v>80</v>
      </c>
      <c r="N1" s="50"/>
      <c r="O1" s="50"/>
      <c r="P1" s="50"/>
      <c r="Q1" s="50"/>
      <c r="R1" s="50"/>
      <c r="S1" s="50"/>
      <c r="T1" s="50"/>
      <c r="U1" s="50"/>
    </row>
    <row r="2" spans="1:21" ht="21" customHeight="1">
      <c r="A2" s="88"/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43" t="s">
        <v>81</v>
      </c>
      <c r="N2" s="43"/>
      <c r="O2" s="43"/>
      <c r="P2" s="43"/>
      <c r="Q2" s="43"/>
      <c r="R2" s="43"/>
      <c r="S2" s="43"/>
      <c r="T2" s="43"/>
      <c r="U2" s="43"/>
    </row>
    <row r="3" spans="1:21" ht="16.5" customHeight="1">
      <c r="A3" s="90"/>
      <c r="B3" s="90"/>
      <c r="C3" s="91" t="s">
        <v>2</v>
      </c>
      <c r="D3" s="92"/>
      <c r="E3" s="92"/>
      <c r="F3" s="92"/>
      <c r="G3" s="92"/>
      <c r="H3" s="92"/>
      <c r="I3" s="92"/>
      <c r="J3" s="92"/>
      <c r="K3" s="92"/>
      <c r="L3" s="93"/>
      <c r="M3" s="94" t="s">
        <v>3</v>
      </c>
      <c r="N3" s="95"/>
      <c r="O3" s="95"/>
      <c r="P3" s="95"/>
      <c r="Q3" s="95"/>
      <c r="R3" s="95"/>
      <c r="S3" s="95"/>
      <c r="T3" s="95"/>
      <c r="U3" s="96"/>
    </row>
    <row r="4" spans="1:21" ht="12.75" customHeight="1">
      <c r="A4" s="97" t="s">
        <v>4</v>
      </c>
      <c r="B4" s="98"/>
      <c r="C4" s="99" t="s">
        <v>5</v>
      </c>
      <c r="D4" s="100" t="s">
        <v>6</v>
      </c>
      <c r="E4" s="99" t="s">
        <v>7</v>
      </c>
      <c r="F4" s="100" t="s">
        <v>8</v>
      </c>
      <c r="G4" s="99" t="s">
        <v>9</v>
      </c>
      <c r="H4" s="100" t="s">
        <v>10</v>
      </c>
      <c r="I4" s="99" t="s">
        <v>11</v>
      </c>
      <c r="J4" s="100" t="s">
        <v>12</v>
      </c>
      <c r="K4" s="99" t="s">
        <v>13</v>
      </c>
      <c r="L4" s="100" t="s">
        <v>14</v>
      </c>
      <c r="M4" s="99" t="s">
        <v>15</v>
      </c>
      <c r="N4" s="100" t="s">
        <v>16</v>
      </c>
      <c r="O4" s="99" t="s">
        <v>17</v>
      </c>
      <c r="P4" s="100" t="s">
        <v>18</v>
      </c>
      <c r="Q4" s="99" t="s">
        <v>19</v>
      </c>
      <c r="R4" s="100" t="s">
        <v>20</v>
      </c>
      <c r="S4" s="99" t="s">
        <v>21</v>
      </c>
      <c r="T4" s="100" t="s">
        <v>22</v>
      </c>
      <c r="U4" s="99" t="s">
        <v>23</v>
      </c>
    </row>
    <row r="5" spans="1:21" ht="15.75" customHeight="1">
      <c r="A5" s="101" t="s">
        <v>79</v>
      </c>
      <c r="B5" s="102"/>
      <c r="C5" s="103"/>
      <c r="D5" s="104"/>
      <c r="E5" s="103"/>
      <c r="F5" s="104"/>
      <c r="G5" s="103"/>
      <c r="H5" s="104"/>
      <c r="I5" s="103"/>
      <c r="J5" s="104"/>
      <c r="K5" s="103"/>
      <c r="L5" s="104"/>
      <c r="M5" s="103"/>
      <c r="N5" s="104"/>
      <c r="O5" s="103"/>
      <c r="P5" s="104"/>
      <c r="Q5" s="103"/>
      <c r="R5" s="104"/>
      <c r="S5" s="103"/>
      <c r="T5" s="104"/>
      <c r="U5" s="103"/>
    </row>
    <row r="6" spans="1:21" ht="136.5" customHeight="1">
      <c r="A6" s="105"/>
      <c r="B6" s="106"/>
      <c r="C6" s="107"/>
      <c r="D6" s="108"/>
      <c r="E6" s="107"/>
      <c r="F6" s="108"/>
      <c r="G6" s="107"/>
      <c r="H6" s="108"/>
      <c r="I6" s="107"/>
      <c r="J6" s="108"/>
      <c r="K6" s="107"/>
      <c r="L6" s="108"/>
      <c r="M6" s="107"/>
      <c r="N6" s="108"/>
      <c r="O6" s="107"/>
      <c r="P6" s="108"/>
      <c r="Q6" s="107"/>
      <c r="R6" s="108"/>
      <c r="S6" s="107"/>
      <c r="T6" s="108"/>
      <c r="U6" s="107"/>
    </row>
    <row r="7" spans="1:21" ht="15" customHeight="1">
      <c r="A7" s="109" t="s">
        <v>25</v>
      </c>
      <c r="B7" s="110" t="s">
        <v>26</v>
      </c>
      <c r="C7" s="111" t="s">
        <v>27</v>
      </c>
      <c r="D7" s="111" t="s">
        <v>28</v>
      </c>
      <c r="E7" s="111" t="s">
        <v>29</v>
      </c>
      <c r="F7" s="111" t="s">
        <v>30</v>
      </c>
      <c r="G7" s="111" t="s">
        <v>31</v>
      </c>
      <c r="H7" s="111" t="s">
        <v>32</v>
      </c>
      <c r="I7" s="111" t="s">
        <v>33</v>
      </c>
      <c r="J7" s="111" t="s">
        <v>34</v>
      </c>
      <c r="K7" s="111" t="s">
        <v>35</v>
      </c>
      <c r="L7" s="111" t="s">
        <v>36</v>
      </c>
      <c r="M7" s="111" t="s">
        <v>37</v>
      </c>
      <c r="N7" s="111" t="s">
        <v>38</v>
      </c>
      <c r="O7" s="111" t="s">
        <v>39</v>
      </c>
      <c r="P7" s="111" t="s">
        <v>40</v>
      </c>
      <c r="Q7" s="111" t="s">
        <v>41</v>
      </c>
      <c r="R7" s="111" t="s">
        <v>42</v>
      </c>
      <c r="S7" s="111" t="s">
        <v>43</v>
      </c>
      <c r="T7" s="111" t="s">
        <v>44</v>
      </c>
      <c r="U7" s="111" t="s">
        <v>45</v>
      </c>
    </row>
    <row r="8" spans="1:21" ht="15" customHeight="1">
      <c r="A8" s="66" t="s">
        <v>67</v>
      </c>
      <c r="B8" s="66"/>
      <c r="C8" s="112"/>
      <c r="D8" s="113"/>
      <c r="E8" s="113"/>
      <c r="F8" s="113"/>
      <c r="G8" s="113"/>
      <c r="H8" s="113"/>
      <c r="I8" s="113"/>
      <c r="J8" s="112"/>
      <c r="K8" s="113"/>
      <c r="L8" s="112"/>
      <c r="M8" s="112"/>
      <c r="N8" s="112"/>
      <c r="O8" s="113"/>
      <c r="P8" s="113"/>
      <c r="Q8" s="113"/>
      <c r="R8" s="113"/>
      <c r="S8" s="113"/>
      <c r="T8" s="113"/>
      <c r="U8" s="112"/>
    </row>
    <row r="9" spans="1:21" ht="15" customHeight="1">
      <c r="A9" s="3">
        <v>17</v>
      </c>
      <c r="B9" s="3" t="s">
        <v>68</v>
      </c>
      <c r="C9" s="114"/>
      <c r="D9" s="115">
        <v>20254</v>
      </c>
      <c r="E9" s="115">
        <v>0</v>
      </c>
      <c r="F9" s="115">
        <v>0</v>
      </c>
      <c r="G9" s="116">
        <v>10176</v>
      </c>
      <c r="H9" s="115">
        <v>14275</v>
      </c>
      <c r="I9" s="117">
        <f aca="true" t="shared" si="0" ref="I9:I17">+H9-G9</f>
        <v>4099</v>
      </c>
      <c r="J9" s="118"/>
      <c r="K9" s="116">
        <v>388337</v>
      </c>
      <c r="L9" s="117">
        <f aca="true" t="shared" si="1" ref="L9:L17">+C9+D9+E9+F9-I9-J9+K9</f>
        <v>404492</v>
      </c>
      <c r="M9" s="116">
        <v>0</v>
      </c>
      <c r="N9" s="118"/>
      <c r="O9" s="116">
        <v>58813</v>
      </c>
      <c r="P9" s="116">
        <v>0</v>
      </c>
      <c r="Q9" s="116">
        <v>131468</v>
      </c>
      <c r="R9" s="116">
        <v>70013</v>
      </c>
      <c r="S9" s="116">
        <v>0</v>
      </c>
      <c r="T9" s="116">
        <v>144198</v>
      </c>
      <c r="U9" s="117">
        <f aca="true" t="shared" si="2" ref="U9:U17">SUM(M9:T9)</f>
        <v>404492</v>
      </c>
    </row>
    <row r="10" spans="1:21" ht="15" customHeight="1">
      <c r="A10" s="3">
        <v>18</v>
      </c>
      <c r="B10" s="3" t="s">
        <v>69</v>
      </c>
      <c r="C10" s="114"/>
      <c r="D10" s="115">
        <v>60703</v>
      </c>
      <c r="E10" s="115">
        <v>10295.74</v>
      </c>
      <c r="F10" s="115">
        <v>2008</v>
      </c>
      <c r="G10" s="116">
        <v>15199.54</v>
      </c>
      <c r="H10" s="115">
        <v>15303.55</v>
      </c>
      <c r="I10" s="117">
        <f t="shared" si="0"/>
        <v>104.0099999999984</v>
      </c>
      <c r="J10" s="118"/>
      <c r="K10" s="116">
        <v>223184</v>
      </c>
      <c r="L10" s="117">
        <f t="shared" si="1"/>
        <v>296086.73</v>
      </c>
      <c r="M10" s="116">
        <v>765</v>
      </c>
      <c r="N10" s="118"/>
      <c r="O10" s="116">
        <v>65731</v>
      </c>
      <c r="P10" s="116">
        <v>0</v>
      </c>
      <c r="Q10" s="116">
        <v>74838</v>
      </c>
      <c r="R10" s="116">
        <v>35858</v>
      </c>
      <c r="S10" s="116">
        <v>5012.73</v>
      </c>
      <c r="T10" s="116">
        <v>113882</v>
      </c>
      <c r="U10" s="117">
        <f t="shared" si="2"/>
        <v>296086.73</v>
      </c>
    </row>
    <row r="11" spans="1:21" ht="15" customHeight="1">
      <c r="A11" s="3">
        <v>19</v>
      </c>
      <c r="B11" s="3" t="s">
        <v>70</v>
      </c>
      <c r="C11" s="114"/>
      <c r="D11" s="115">
        <v>21911.15</v>
      </c>
      <c r="E11" s="115">
        <v>0</v>
      </c>
      <c r="F11" s="115">
        <v>0</v>
      </c>
      <c r="G11" s="116">
        <v>6206.14</v>
      </c>
      <c r="H11" s="115">
        <v>9181.18</v>
      </c>
      <c r="I11" s="117">
        <f t="shared" si="0"/>
        <v>2975.04</v>
      </c>
      <c r="J11" s="118"/>
      <c r="K11" s="116">
        <v>57614</v>
      </c>
      <c r="L11" s="117">
        <f t="shared" si="1"/>
        <v>76550.11</v>
      </c>
      <c r="M11" s="116">
        <v>0</v>
      </c>
      <c r="N11" s="118"/>
      <c r="O11" s="116">
        <v>21743</v>
      </c>
      <c r="P11" s="116">
        <v>0</v>
      </c>
      <c r="Q11" s="116">
        <v>2779</v>
      </c>
      <c r="R11" s="116">
        <v>0</v>
      </c>
      <c r="S11" s="116">
        <v>0</v>
      </c>
      <c r="T11" s="116">
        <v>52028.11</v>
      </c>
      <c r="U11" s="117">
        <f t="shared" si="2"/>
        <v>76550.11</v>
      </c>
    </row>
    <row r="12" spans="1:21" ht="15" customHeight="1">
      <c r="A12" s="3">
        <v>20</v>
      </c>
      <c r="B12" s="3" t="s">
        <v>71</v>
      </c>
      <c r="C12" s="114"/>
      <c r="D12" s="115">
        <v>46192</v>
      </c>
      <c r="E12" s="115">
        <v>0</v>
      </c>
      <c r="F12" s="115">
        <v>45737</v>
      </c>
      <c r="G12" s="116">
        <v>20751</v>
      </c>
      <c r="H12" s="115">
        <v>20187</v>
      </c>
      <c r="I12" s="117">
        <f t="shared" si="0"/>
        <v>-564</v>
      </c>
      <c r="J12" s="118"/>
      <c r="K12" s="116">
        <v>149647</v>
      </c>
      <c r="L12" s="117">
        <f t="shared" si="1"/>
        <v>242140</v>
      </c>
      <c r="M12" s="116">
        <v>51016</v>
      </c>
      <c r="N12" s="118"/>
      <c r="O12" s="116">
        <v>32700</v>
      </c>
      <c r="P12" s="116">
        <v>0</v>
      </c>
      <c r="Q12" s="116">
        <v>153349</v>
      </c>
      <c r="R12" s="116">
        <v>5075</v>
      </c>
      <c r="S12" s="116">
        <v>0</v>
      </c>
      <c r="T12" s="116">
        <v>0</v>
      </c>
      <c r="U12" s="117">
        <f t="shared" si="2"/>
        <v>242140</v>
      </c>
    </row>
    <row r="13" spans="1:21" ht="15" customHeight="1">
      <c r="A13" s="3">
        <v>21</v>
      </c>
      <c r="B13" s="3" t="s">
        <v>72</v>
      </c>
      <c r="C13" s="114"/>
      <c r="D13" s="115">
        <v>0</v>
      </c>
      <c r="E13" s="115">
        <v>0</v>
      </c>
      <c r="F13" s="115">
        <v>0</v>
      </c>
      <c r="G13" s="116">
        <v>1509</v>
      </c>
      <c r="H13" s="115">
        <v>3446</v>
      </c>
      <c r="I13" s="117">
        <f t="shared" si="0"/>
        <v>1937</v>
      </c>
      <c r="J13" s="118"/>
      <c r="K13" s="116">
        <v>16329</v>
      </c>
      <c r="L13" s="117">
        <f t="shared" si="1"/>
        <v>14392</v>
      </c>
      <c r="M13" s="116">
        <v>0</v>
      </c>
      <c r="N13" s="118"/>
      <c r="O13" s="116">
        <v>0</v>
      </c>
      <c r="P13" s="116">
        <v>0</v>
      </c>
      <c r="Q13" s="116">
        <v>14392</v>
      </c>
      <c r="R13" s="116">
        <v>0</v>
      </c>
      <c r="S13" s="116">
        <v>0</v>
      </c>
      <c r="T13" s="116">
        <v>0</v>
      </c>
      <c r="U13" s="117">
        <f t="shared" si="2"/>
        <v>14392</v>
      </c>
    </row>
    <row r="14" spans="1:21" ht="15" customHeight="1">
      <c r="A14" s="3">
        <v>22</v>
      </c>
      <c r="B14" s="3" t="s">
        <v>73</v>
      </c>
      <c r="C14" s="114"/>
      <c r="D14" s="115">
        <v>0</v>
      </c>
      <c r="E14" s="115">
        <v>0</v>
      </c>
      <c r="F14" s="115">
        <v>0</v>
      </c>
      <c r="G14" s="116">
        <v>7200</v>
      </c>
      <c r="H14" s="115">
        <v>5164</v>
      </c>
      <c r="I14" s="117">
        <f t="shared" si="0"/>
        <v>-2036</v>
      </c>
      <c r="J14" s="118"/>
      <c r="K14" s="116">
        <v>26644</v>
      </c>
      <c r="L14" s="117">
        <f t="shared" si="1"/>
        <v>28680</v>
      </c>
      <c r="M14" s="116">
        <v>0</v>
      </c>
      <c r="N14" s="118"/>
      <c r="O14" s="116">
        <v>20053</v>
      </c>
      <c r="P14" s="116">
        <v>0</v>
      </c>
      <c r="Q14" s="116">
        <v>2999</v>
      </c>
      <c r="R14" s="116">
        <v>5628</v>
      </c>
      <c r="S14" s="116">
        <v>0</v>
      </c>
      <c r="T14" s="116">
        <v>0</v>
      </c>
      <c r="U14" s="117">
        <f t="shared" si="2"/>
        <v>28680</v>
      </c>
    </row>
    <row r="15" spans="1:21" ht="15" customHeight="1">
      <c r="A15" s="3">
        <v>23</v>
      </c>
      <c r="B15" s="3" t="s">
        <v>74</v>
      </c>
      <c r="C15" s="114"/>
      <c r="D15" s="115"/>
      <c r="E15" s="115"/>
      <c r="F15" s="115"/>
      <c r="G15" s="116"/>
      <c r="H15" s="115"/>
      <c r="I15" s="117">
        <f t="shared" si="0"/>
        <v>0</v>
      </c>
      <c r="J15" s="118"/>
      <c r="K15" s="116"/>
      <c r="L15" s="117">
        <f t="shared" si="1"/>
        <v>0</v>
      </c>
      <c r="M15" s="116"/>
      <c r="N15" s="118"/>
      <c r="O15" s="116"/>
      <c r="P15" s="116"/>
      <c r="Q15" s="116"/>
      <c r="R15" s="116"/>
      <c r="S15" s="116"/>
      <c r="T15" s="116"/>
      <c r="U15" s="117">
        <f t="shared" si="2"/>
        <v>0</v>
      </c>
    </row>
    <row r="16" spans="1:21" ht="15" customHeight="1">
      <c r="A16" s="3">
        <v>24</v>
      </c>
      <c r="B16" s="3" t="s">
        <v>75</v>
      </c>
      <c r="C16" s="114"/>
      <c r="D16" s="115">
        <v>0</v>
      </c>
      <c r="E16" s="115">
        <v>0</v>
      </c>
      <c r="F16" s="115">
        <v>0</v>
      </c>
      <c r="G16" s="115">
        <v>16523</v>
      </c>
      <c r="H16" s="115">
        <v>11015</v>
      </c>
      <c r="I16" s="117">
        <f t="shared" si="0"/>
        <v>-5508</v>
      </c>
      <c r="J16" s="118"/>
      <c r="K16" s="116">
        <v>21766</v>
      </c>
      <c r="L16" s="117">
        <f t="shared" si="1"/>
        <v>27274</v>
      </c>
      <c r="M16" s="116">
        <v>0</v>
      </c>
      <c r="N16" s="118"/>
      <c r="O16" s="116">
        <v>15863</v>
      </c>
      <c r="P16" s="116">
        <v>0</v>
      </c>
      <c r="Q16" s="116">
        <v>3352</v>
      </c>
      <c r="R16" s="116">
        <v>8059</v>
      </c>
      <c r="S16" s="116">
        <v>0</v>
      </c>
      <c r="T16" s="116">
        <v>0</v>
      </c>
      <c r="U16" s="117">
        <f t="shared" si="2"/>
        <v>27274</v>
      </c>
    </row>
    <row r="17" spans="1:21" ht="15" customHeight="1">
      <c r="A17" s="3">
        <v>25</v>
      </c>
      <c r="B17" s="3" t="s">
        <v>76</v>
      </c>
      <c r="C17" s="114"/>
      <c r="D17" s="115">
        <v>0</v>
      </c>
      <c r="E17" s="115">
        <v>0</v>
      </c>
      <c r="F17" s="115">
        <v>1459</v>
      </c>
      <c r="G17" s="115">
        <v>31812</v>
      </c>
      <c r="H17" s="115">
        <v>34594</v>
      </c>
      <c r="I17" s="117">
        <f t="shared" si="0"/>
        <v>2782</v>
      </c>
      <c r="J17" s="118"/>
      <c r="K17" s="116">
        <v>181311.4</v>
      </c>
      <c r="L17" s="117">
        <f t="shared" si="1"/>
        <v>179988.4</v>
      </c>
      <c r="M17" s="116">
        <v>0</v>
      </c>
      <c r="N17" s="118"/>
      <c r="O17" s="116">
        <v>0</v>
      </c>
      <c r="P17" s="116">
        <v>0</v>
      </c>
      <c r="Q17" s="116">
        <v>99496</v>
      </c>
      <c r="R17" s="116">
        <v>80492.4</v>
      </c>
      <c r="S17" s="116">
        <v>0</v>
      </c>
      <c r="T17" s="116">
        <v>0</v>
      </c>
      <c r="U17" s="117">
        <f t="shared" si="2"/>
        <v>179988.4</v>
      </c>
    </row>
    <row r="18" spans="1:21" ht="15" customHeight="1">
      <c r="A18" s="119"/>
      <c r="B18" s="120" t="s">
        <v>77</v>
      </c>
      <c r="C18" s="121">
        <f aca="true" t="shared" si="3" ref="C18:U18">SUM(C9:C17)</f>
        <v>0</v>
      </c>
      <c r="D18" s="122">
        <f t="shared" si="3"/>
        <v>149060.15</v>
      </c>
      <c r="E18" s="122">
        <f t="shared" si="3"/>
        <v>10295.74</v>
      </c>
      <c r="F18" s="122">
        <f t="shared" si="3"/>
        <v>49204</v>
      </c>
      <c r="G18" s="122">
        <f t="shared" si="3"/>
        <v>109376.68</v>
      </c>
      <c r="H18" s="122">
        <f t="shared" si="3"/>
        <v>113165.73</v>
      </c>
      <c r="I18" s="122">
        <f t="shared" si="3"/>
        <v>3789.0499999999993</v>
      </c>
      <c r="J18" s="122">
        <f t="shared" si="3"/>
        <v>0</v>
      </c>
      <c r="K18" s="122">
        <f t="shared" si="3"/>
        <v>1064832.4</v>
      </c>
      <c r="L18" s="122">
        <f t="shared" si="3"/>
        <v>1269603.2399999998</v>
      </c>
      <c r="M18" s="122">
        <f t="shared" si="3"/>
        <v>51781</v>
      </c>
      <c r="N18" s="122">
        <f t="shared" si="3"/>
        <v>0</v>
      </c>
      <c r="O18" s="122">
        <f t="shared" si="3"/>
        <v>214903</v>
      </c>
      <c r="P18" s="122">
        <f t="shared" si="3"/>
        <v>0</v>
      </c>
      <c r="Q18" s="122">
        <f t="shared" si="3"/>
        <v>482673</v>
      </c>
      <c r="R18" s="122">
        <f t="shared" si="3"/>
        <v>205125.4</v>
      </c>
      <c r="S18" s="122">
        <f t="shared" si="3"/>
        <v>5012.73</v>
      </c>
      <c r="T18" s="122">
        <f t="shared" si="3"/>
        <v>310108.11</v>
      </c>
      <c r="U18" s="122">
        <f t="shared" si="3"/>
        <v>1269603.2399999998</v>
      </c>
    </row>
    <row r="22" spans="7:10" ht="15" customHeight="1">
      <c r="G22" s="123" t="s">
        <v>78</v>
      </c>
      <c r="H22" s="123"/>
      <c r="I22" s="123"/>
      <c r="J22" s="14">
        <f>+('semilavorati aggregato'!K28)-('semilavorati aggregato'!L28+'monomeri aggregato'!K18)</f>
        <v>7730.929999999702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2022-03-28T20:37:08Z</cp:lastPrinted>
  <dcterms:created xsi:type="dcterms:W3CDTF">2022-03-24T14:11:23Z</dcterms:created>
  <dcterms:modified xsi:type="dcterms:W3CDTF">2022-03-28T20:37:13Z</dcterms:modified>
  <cp:category/>
  <cp:version/>
  <cp:contentType/>
  <cp:contentStatus/>
</cp:coreProperties>
</file>