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<sst xmlns="http://schemas.openxmlformats.org/spreadsheetml/2006/main" count="258" uniqueCount="82">
  <si>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</si>
  <si>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</si>
  <si>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</si>
  <si>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</si>
  <si>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</si>
  <si>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</si>
  <si>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</si>
  <si>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</si>
  <si>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</si>
  <si>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</si>
  <si>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</si>
  <si>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</si>
  <si>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</si>
  <si>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</si>
  <si>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</si>
  <si>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</si>
  <si>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</si>
  <si>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</si>
  <si>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</si>
  <si>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</si>
  <si>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</si>
  <si>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</si>
  <si>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</si>
  <si>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</si>
  <si>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</si>
  <si>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ottobre 2020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</si>
  <si>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</si>
  <si>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</si>
  <si>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</si>
  <si>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</si>
  <si>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</si>
  <si>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</si>
  <si>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</si>
  <si>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</si>
  <si>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</si>
  <si>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</si>
  <si>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</si>
  <si>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</si>
  <si>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</si>
  <si>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</si>
  <si>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</si>
  <si>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</si>
  <si>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</si>
  <si>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</si>
  <si>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</si>
  <si>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</si>
  <si>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</si>
  <si>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</si>
  <si>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</si>
  <si>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</si>
  <si>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</si>
  <si>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</si>
  <si>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</si>
  <si>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</si>
  <si>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</si>
  <si>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</si>
  <si>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</si>
  <si>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</si>
  <si>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</si>
  <si>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</si>
  <si>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</si>
  <si>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</si>
  <si>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</si>
  <si>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</si>
  <si>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</si>
  <si>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</si>
  <si>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</si>
  <si>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</si>
  <si>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</si>
  <si>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</si>
  <si>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</si>
  <si>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</si>
  <si>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</si>
  <si>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</si>
  <si>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</si>
  <si>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</si>
  <si>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</si>
  <si>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</si>
  <si>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</si>
  <si>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</si>
  <si>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gennaio-ottobre 2020</t>
  </si>
  <si>
    <t>DGISSEG DIV.3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</si>
</sst>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23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23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8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left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1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  <xf numFmtId="0" fontId="12" fillId="36" borderId="34" xfId="0" applyFont="1" applyFill="1" applyBorder="1" applyAlignment="1" applyProtection="1">
      <alignment horizontal="center" wrapText="1"/>
      <protection/>
    </xf>
    <xf numFmtId="0" fontId="12" fillId="36" borderId="35" xfId="0" applyFont="1" applyFill="1" applyBorder="1" applyAlignment="1" applyProtection="1">
      <alignment horizontal="center" wrapText="1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3"/>
      <c r="P1" s="93"/>
      <c r="Q1" s="93"/>
      <c r="R1" s="93"/>
      <c r="S1" s="93"/>
      <c r="T1" s="93"/>
      <c r="U1" s="93"/>
      <c r="V1" s="93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81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14"/>
      <c r="B3" s="23"/>
      <c r="C3" s="13"/>
      <c r="D3" s="96" t="s">
        <v>3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4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89" t="s">
        <v>5</v>
      </c>
      <c r="B4" s="90"/>
      <c r="C4" s="91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83" t="s">
        <v>25</v>
      </c>
      <c r="B5" s="84"/>
      <c r="C5" s="85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24.5" customHeight="1">
      <c r="A6" s="83"/>
      <c r="B6" s="84"/>
      <c r="C6" s="85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87" t="s">
        <v>47</v>
      </c>
      <c r="B8" s="87"/>
      <c r="C8" s="88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73" t="s">
        <v>48</v>
      </c>
      <c r="C9" s="74"/>
      <c r="D9" s="26">
        <v>10264</v>
      </c>
      <c r="E9" s="26">
        <v>0</v>
      </c>
      <c r="F9" s="26">
        <v>602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5316</v>
      </c>
      <c r="L9" s="29">
        <v>66580.12</v>
      </c>
      <c r="M9" s="30">
        <f aca="true" t="shared" si="1" ref="M9:M26">D9+E9+F9+G9-(J9+K9)+L9</f>
        <v>72130.12</v>
      </c>
      <c r="N9" s="27">
        <v>3921</v>
      </c>
      <c r="O9" s="31">
        <v>4263</v>
      </c>
      <c r="P9" s="27">
        <v>0</v>
      </c>
      <c r="Q9" s="27">
        <v>0</v>
      </c>
      <c r="R9" s="27">
        <v>0</v>
      </c>
      <c r="S9" s="27">
        <v>0</v>
      </c>
      <c r="T9" s="27">
        <v>62008.12</v>
      </c>
      <c r="U9" s="32">
        <v>1938</v>
      </c>
      <c r="V9" s="33">
        <f aca="true" t="shared" si="2" ref="V9:V19">SUM(N9:U9)</f>
        <v>72130.12</v>
      </c>
    </row>
    <row r="10" spans="1:22" ht="15" customHeight="1">
      <c r="A10" s="19">
        <v>2</v>
      </c>
      <c r="B10" s="73" t="s">
        <v>49</v>
      </c>
      <c r="C10" s="74"/>
      <c r="D10" s="26">
        <v>7846</v>
      </c>
      <c r="E10" s="26">
        <v>0</v>
      </c>
      <c r="F10" s="26">
        <v>0</v>
      </c>
      <c r="G10" s="27">
        <v>0</v>
      </c>
      <c r="H10" s="27">
        <v>11700</v>
      </c>
      <c r="I10" s="27">
        <v>8591</v>
      </c>
      <c r="J10" s="28">
        <f t="shared" si="0"/>
        <v>-3109</v>
      </c>
      <c r="K10" s="27">
        <v>8448</v>
      </c>
      <c r="L10" s="29">
        <v>10127</v>
      </c>
      <c r="M10" s="30">
        <f t="shared" si="1"/>
        <v>12634</v>
      </c>
      <c r="N10" s="27">
        <v>6388</v>
      </c>
      <c r="O10" s="31">
        <v>0</v>
      </c>
      <c r="P10" s="27">
        <v>6153</v>
      </c>
      <c r="Q10" s="27">
        <v>0</v>
      </c>
      <c r="R10" s="27">
        <v>93</v>
      </c>
      <c r="S10" s="27">
        <v>0</v>
      </c>
      <c r="T10" s="27">
        <v>0</v>
      </c>
      <c r="U10" s="32">
        <v>0</v>
      </c>
      <c r="V10" s="33">
        <f t="shared" si="2"/>
        <v>12634</v>
      </c>
    </row>
    <row r="11" spans="1:22" ht="15" customHeight="1">
      <c r="A11" s="20">
        <v>3</v>
      </c>
      <c r="B11" s="75" t="s">
        <v>50</v>
      </c>
      <c r="C11" s="76"/>
      <c r="D11" s="26">
        <v>157873</v>
      </c>
      <c r="E11" s="26">
        <v>7919</v>
      </c>
      <c r="F11" s="26">
        <v>0</v>
      </c>
      <c r="G11" s="26">
        <v>174971</v>
      </c>
      <c r="H11" s="27">
        <v>112166</v>
      </c>
      <c r="I11" s="27">
        <v>74152</v>
      </c>
      <c r="J11" s="28">
        <f t="shared" si="0"/>
        <v>-38014</v>
      </c>
      <c r="K11" s="27">
        <v>378777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73" t="s">
        <v>51</v>
      </c>
      <c r="C12" s="74"/>
      <c r="D12" s="26">
        <v>96021</v>
      </c>
      <c r="E12" s="26">
        <v>0</v>
      </c>
      <c r="F12" s="26">
        <v>0</v>
      </c>
      <c r="G12" s="27">
        <v>0</v>
      </c>
      <c r="H12" s="27">
        <v>31886</v>
      </c>
      <c r="I12" s="26">
        <v>45365</v>
      </c>
      <c r="J12" s="28">
        <f t="shared" si="0"/>
        <v>13479</v>
      </c>
      <c r="K12" s="27">
        <v>82542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73" t="s">
        <v>52</v>
      </c>
      <c r="C13" s="74"/>
      <c r="D13" s="26">
        <v>39617</v>
      </c>
      <c r="E13" s="26">
        <v>0</v>
      </c>
      <c r="F13" s="26">
        <v>0</v>
      </c>
      <c r="G13" s="27">
        <v>57340</v>
      </c>
      <c r="H13" s="27">
        <v>94573</v>
      </c>
      <c r="I13" s="27">
        <v>111784</v>
      </c>
      <c r="J13" s="28">
        <f t="shared" si="0"/>
        <v>17211</v>
      </c>
      <c r="K13" s="27">
        <v>83080</v>
      </c>
      <c r="L13" s="29">
        <v>72012</v>
      </c>
      <c r="M13" s="30">
        <f t="shared" si="1"/>
        <v>68678</v>
      </c>
      <c r="N13" s="27">
        <v>0</v>
      </c>
      <c r="O13" s="31">
        <v>0</v>
      </c>
      <c r="P13" s="27">
        <v>0</v>
      </c>
      <c r="Q13" s="27">
        <v>0</v>
      </c>
      <c r="R13" s="27">
        <v>57154</v>
      </c>
      <c r="S13" s="27">
        <v>11524</v>
      </c>
      <c r="T13" s="27">
        <v>0</v>
      </c>
      <c r="U13" s="32">
        <v>0</v>
      </c>
      <c r="V13" s="33">
        <f t="shared" si="2"/>
        <v>68678</v>
      </c>
    </row>
    <row r="14" spans="1:22" ht="15" customHeight="1">
      <c r="A14" s="19">
        <v>6</v>
      </c>
      <c r="B14" s="73" t="s">
        <v>53</v>
      </c>
      <c r="C14" s="74"/>
      <c r="D14" s="26">
        <v>20106</v>
      </c>
      <c r="E14" s="27">
        <v>0</v>
      </c>
      <c r="F14" s="27">
        <v>0</v>
      </c>
      <c r="G14" s="27">
        <v>12298</v>
      </c>
      <c r="H14" s="27">
        <v>13789</v>
      </c>
      <c r="I14" s="27">
        <v>19226</v>
      </c>
      <c r="J14" s="28">
        <f t="shared" si="0"/>
        <v>5437</v>
      </c>
      <c r="K14" s="27">
        <v>29419</v>
      </c>
      <c r="L14" s="29">
        <v>20994</v>
      </c>
      <c r="M14" s="30">
        <f t="shared" si="1"/>
        <v>18542</v>
      </c>
      <c r="N14" s="27">
        <v>17905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637</v>
      </c>
      <c r="U14" s="32">
        <v>0</v>
      </c>
      <c r="V14" s="33">
        <f t="shared" si="2"/>
        <v>18542</v>
      </c>
    </row>
    <row r="15" spans="1:22" ht="15" customHeight="1">
      <c r="A15" s="19">
        <v>7</v>
      </c>
      <c r="B15" s="73" t="s">
        <v>54</v>
      </c>
      <c r="C15" s="74"/>
      <c r="D15" s="26">
        <v>10139</v>
      </c>
      <c r="E15" s="27">
        <v>0</v>
      </c>
      <c r="F15" s="27">
        <v>0</v>
      </c>
      <c r="G15" s="27">
        <v>2500</v>
      </c>
      <c r="H15" s="27">
        <v>9768.34</v>
      </c>
      <c r="I15" s="27">
        <v>9656.17</v>
      </c>
      <c r="J15" s="28">
        <f t="shared" si="0"/>
        <v>-112.17000000000007</v>
      </c>
      <c r="K15" s="27">
        <v>8575.18</v>
      </c>
      <c r="L15" s="29">
        <v>0</v>
      </c>
      <c r="M15" s="30">
        <f t="shared" si="1"/>
        <v>4175.99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4176</v>
      </c>
      <c r="U15" s="32">
        <v>0</v>
      </c>
      <c r="V15" s="33">
        <f t="shared" si="2"/>
        <v>4176</v>
      </c>
    </row>
    <row r="16" spans="1:22" ht="15" customHeight="1">
      <c r="A16" s="19">
        <v>8</v>
      </c>
      <c r="B16" s="73" t="s">
        <v>55</v>
      </c>
      <c r="C16" s="74"/>
      <c r="D16" s="26">
        <v>8034</v>
      </c>
      <c r="E16" s="27">
        <v>3006.87</v>
      </c>
      <c r="F16" s="27">
        <v>0</v>
      </c>
      <c r="G16" s="27">
        <v>0</v>
      </c>
      <c r="H16" s="27">
        <v>25059.61</v>
      </c>
      <c r="I16" s="27">
        <v>27509.57</v>
      </c>
      <c r="J16" s="28">
        <f t="shared" si="0"/>
        <v>2449.959999999999</v>
      </c>
      <c r="K16" s="27">
        <v>5266.91</v>
      </c>
      <c r="L16" s="29">
        <v>13088</v>
      </c>
      <c r="M16" s="30">
        <f t="shared" si="1"/>
        <v>16412</v>
      </c>
      <c r="N16" s="27">
        <v>0</v>
      </c>
      <c r="O16" s="31">
        <v>0</v>
      </c>
      <c r="P16" s="27">
        <v>0</v>
      </c>
      <c r="Q16" s="27">
        <v>0</v>
      </c>
      <c r="R16" s="27">
        <v>4614</v>
      </c>
      <c r="S16" s="27">
        <v>5032</v>
      </c>
      <c r="T16" s="27">
        <v>6766</v>
      </c>
      <c r="U16" s="32">
        <v>0</v>
      </c>
      <c r="V16" s="33">
        <f t="shared" si="2"/>
        <v>16412</v>
      </c>
    </row>
    <row r="17" spans="1:22" ht="15" customHeight="1">
      <c r="A17" s="19">
        <v>9</v>
      </c>
      <c r="B17" s="73" t="s">
        <v>56</v>
      </c>
      <c r="C17" s="74"/>
      <c r="D17" s="26">
        <v>0</v>
      </c>
      <c r="E17" s="27">
        <v>0</v>
      </c>
      <c r="F17" s="27">
        <v>200</v>
      </c>
      <c r="G17" s="27">
        <v>0</v>
      </c>
      <c r="H17" s="27">
        <v>7173</v>
      </c>
      <c r="I17" s="27">
        <v>7452</v>
      </c>
      <c r="J17" s="28">
        <f t="shared" si="0"/>
        <v>279</v>
      </c>
      <c r="K17" s="27">
        <v>0</v>
      </c>
      <c r="L17" s="29">
        <v>79</v>
      </c>
      <c r="M17" s="30">
        <f t="shared" si="1"/>
        <v>0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0</v>
      </c>
      <c r="V17" s="33">
        <f t="shared" si="2"/>
        <v>0</v>
      </c>
    </row>
    <row r="18" spans="1:22" ht="15" customHeight="1">
      <c r="A18" s="19">
        <v>10</v>
      </c>
      <c r="B18" s="73" t="s">
        <v>57</v>
      </c>
      <c r="C18" s="74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73" t="s">
        <v>58</v>
      </c>
      <c r="C19" s="74"/>
      <c r="D19" s="26">
        <v>0</v>
      </c>
      <c r="E19" s="27">
        <v>0</v>
      </c>
      <c r="F19" s="27">
        <v>14698.7</v>
      </c>
      <c r="G19" s="27">
        <v>228.64</v>
      </c>
      <c r="H19" s="27">
        <v>7413.14</v>
      </c>
      <c r="I19" s="27">
        <v>9355.45</v>
      </c>
      <c r="J19" s="28">
        <f t="shared" si="0"/>
        <v>1942.3100000000004</v>
      </c>
      <c r="K19" s="27">
        <v>8065.06</v>
      </c>
      <c r="L19" s="29">
        <v>4392.74</v>
      </c>
      <c r="M19" s="30">
        <f t="shared" si="1"/>
        <v>9312.71</v>
      </c>
      <c r="N19" s="27">
        <v>0</v>
      </c>
      <c r="O19" s="31">
        <v>0</v>
      </c>
      <c r="P19" s="27">
        <v>0</v>
      </c>
      <c r="Q19" s="27">
        <v>0</v>
      </c>
      <c r="R19" s="27">
        <v>758.77</v>
      </c>
      <c r="S19" s="27">
        <v>3915.61</v>
      </c>
      <c r="T19" s="27">
        <v>4638.32</v>
      </c>
      <c r="U19" s="32">
        <v>0</v>
      </c>
      <c r="V19" s="33">
        <f t="shared" si="2"/>
        <v>9312.7</v>
      </c>
    </row>
    <row r="20" spans="1:22" ht="15" customHeight="1">
      <c r="A20" s="21"/>
      <c r="B20" s="69" t="s">
        <v>59</v>
      </c>
      <c r="C20" s="70"/>
      <c r="D20" s="34">
        <f aca="true" t="shared" si="3" ref="D20:L20">SUM(D9:D19)</f>
        <v>349900</v>
      </c>
      <c r="E20" s="34">
        <f t="shared" si="3"/>
        <v>10925.869999999999</v>
      </c>
      <c r="F20" s="34">
        <f t="shared" si="3"/>
        <v>15500.7</v>
      </c>
      <c r="G20" s="34">
        <f t="shared" si="3"/>
        <v>247337.64</v>
      </c>
      <c r="H20" s="34">
        <f t="shared" si="3"/>
        <v>313528.09</v>
      </c>
      <c r="I20" s="34">
        <f t="shared" si="3"/>
        <v>313091.19</v>
      </c>
      <c r="J20" s="34">
        <f t="shared" si="3"/>
        <v>-436.90000000000055</v>
      </c>
      <c r="K20" s="34">
        <f t="shared" si="3"/>
        <v>609489.1500000001</v>
      </c>
      <c r="L20" s="34">
        <f t="shared" si="3"/>
        <v>187272.86</v>
      </c>
      <c r="M20" s="35">
        <f t="shared" si="1"/>
        <v>201884.81999999983</v>
      </c>
      <c r="N20" s="34">
        <f aca="true" t="shared" si="4" ref="N20:V20">SUM(N9:N19)</f>
        <v>28214</v>
      </c>
      <c r="O20" s="34">
        <f t="shared" si="4"/>
        <v>4263</v>
      </c>
      <c r="P20" s="34">
        <f t="shared" si="4"/>
        <v>6153</v>
      </c>
      <c r="Q20" s="34">
        <f t="shared" si="4"/>
        <v>0</v>
      </c>
      <c r="R20" s="34">
        <f t="shared" si="4"/>
        <v>62619.77</v>
      </c>
      <c r="S20" s="34">
        <f t="shared" si="4"/>
        <v>20471.61</v>
      </c>
      <c r="T20" s="34">
        <f t="shared" si="4"/>
        <v>78225.44</v>
      </c>
      <c r="U20" s="34">
        <f t="shared" si="4"/>
        <v>1938</v>
      </c>
      <c r="V20" s="36">
        <f t="shared" si="4"/>
        <v>201884.82</v>
      </c>
    </row>
    <row r="21" spans="1:22" ht="15" customHeight="1">
      <c r="A21" s="19">
        <v>12</v>
      </c>
      <c r="B21" s="73" t="s">
        <v>60</v>
      </c>
      <c r="C21" s="74"/>
      <c r="D21" s="26">
        <v>0</v>
      </c>
      <c r="E21" s="27">
        <v>28304</v>
      </c>
      <c r="F21" s="27">
        <v>229</v>
      </c>
      <c r="G21" s="27">
        <v>0</v>
      </c>
      <c r="H21" s="27">
        <v>13690</v>
      </c>
      <c r="I21" s="27">
        <v>6659</v>
      </c>
      <c r="J21" s="28">
        <f>+I21-H21</f>
        <v>-7031</v>
      </c>
      <c r="K21" s="27">
        <v>41331</v>
      </c>
      <c r="L21" s="29">
        <v>50179</v>
      </c>
      <c r="M21" s="30">
        <f t="shared" si="1"/>
        <v>44412</v>
      </c>
      <c r="N21" s="27">
        <v>16900</v>
      </c>
      <c r="O21" s="31">
        <v>0</v>
      </c>
      <c r="P21" s="27">
        <v>14922</v>
      </c>
      <c r="Q21" s="27">
        <v>0</v>
      </c>
      <c r="R21" s="27">
        <v>11828</v>
      </c>
      <c r="S21" s="27">
        <v>0</v>
      </c>
      <c r="T21" s="27">
        <v>762</v>
      </c>
      <c r="U21" s="32">
        <v>0</v>
      </c>
      <c r="V21" s="33">
        <f>SUM(N21:U21)</f>
        <v>44412</v>
      </c>
    </row>
    <row r="22" spans="1:22" ht="15" customHeight="1">
      <c r="A22" s="19">
        <v>13</v>
      </c>
      <c r="B22" s="73" t="s">
        <v>61</v>
      </c>
      <c r="C22" s="74"/>
      <c r="D22" s="26">
        <v>3621</v>
      </c>
      <c r="E22" s="27">
        <v>983</v>
      </c>
      <c r="F22" s="27">
        <v>2074</v>
      </c>
      <c r="G22" s="27">
        <v>0</v>
      </c>
      <c r="H22" s="27">
        <v>130014</v>
      </c>
      <c r="I22" s="27">
        <v>97586</v>
      </c>
      <c r="J22" s="28">
        <f>+I22-H22</f>
        <v>-32428</v>
      </c>
      <c r="K22" s="27">
        <v>32308</v>
      </c>
      <c r="L22" s="29">
        <v>164193</v>
      </c>
      <c r="M22" s="30">
        <f t="shared" si="1"/>
        <v>170991</v>
      </c>
      <c r="N22" s="27">
        <v>91989</v>
      </c>
      <c r="O22" s="31">
        <v>0</v>
      </c>
      <c r="P22" s="27">
        <v>30974</v>
      </c>
      <c r="Q22" s="27">
        <v>0</v>
      </c>
      <c r="R22" s="27">
        <v>9072</v>
      </c>
      <c r="S22" s="27">
        <v>38846</v>
      </c>
      <c r="T22" s="27">
        <v>0</v>
      </c>
      <c r="U22" s="32">
        <v>110</v>
      </c>
      <c r="V22" s="33">
        <f>SUM(N22:U22)</f>
        <v>170991</v>
      </c>
    </row>
    <row r="23" spans="1:22" ht="15" customHeight="1">
      <c r="A23" s="19">
        <v>14</v>
      </c>
      <c r="B23" s="73" t="s">
        <v>62</v>
      </c>
      <c r="C23" s="74"/>
      <c r="D23" s="26">
        <v>0</v>
      </c>
      <c r="E23" s="27">
        <v>0</v>
      </c>
      <c r="F23" s="27">
        <v>5036</v>
      </c>
      <c r="G23" s="27">
        <v>0</v>
      </c>
      <c r="H23" s="27">
        <v>34593</v>
      </c>
      <c r="I23" s="27">
        <v>31781</v>
      </c>
      <c r="J23" s="28">
        <f>+I23-H23</f>
        <v>-2812</v>
      </c>
      <c r="K23" s="27">
        <v>35631</v>
      </c>
      <c r="L23" s="29">
        <v>29796</v>
      </c>
      <c r="M23" s="30">
        <f t="shared" si="1"/>
        <v>2013</v>
      </c>
      <c r="N23" s="27">
        <v>0</v>
      </c>
      <c r="O23" s="31">
        <v>0</v>
      </c>
      <c r="P23" s="27">
        <v>0</v>
      </c>
      <c r="Q23" s="27">
        <v>0</v>
      </c>
      <c r="R23" s="27">
        <v>122</v>
      </c>
      <c r="S23" s="27">
        <v>1891</v>
      </c>
      <c r="T23" s="27">
        <v>0</v>
      </c>
      <c r="U23" s="32">
        <v>0</v>
      </c>
      <c r="V23" s="33">
        <f>SUM(N23:U23)</f>
        <v>2013</v>
      </c>
    </row>
    <row r="24" spans="1:22" ht="15" customHeight="1">
      <c r="A24" s="21"/>
      <c r="B24" s="69" t="s">
        <v>63</v>
      </c>
      <c r="C24" s="70"/>
      <c r="D24" s="34">
        <f aca="true" t="shared" si="5" ref="D24:L24">SUM(D21:D23)</f>
        <v>3621</v>
      </c>
      <c r="E24" s="34">
        <f t="shared" si="5"/>
        <v>29287</v>
      </c>
      <c r="F24" s="34">
        <f t="shared" si="5"/>
        <v>7339</v>
      </c>
      <c r="G24" s="34">
        <f t="shared" si="5"/>
        <v>0</v>
      </c>
      <c r="H24" s="34">
        <f t="shared" si="5"/>
        <v>178297</v>
      </c>
      <c r="I24" s="34">
        <f t="shared" si="5"/>
        <v>136026</v>
      </c>
      <c r="J24" s="34">
        <f t="shared" si="5"/>
        <v>-42271</v>
      </c>
      <c r="K24" s="34">
        <f t="shared" si="5"/>
        <v>109270</v>
      </c>
      <c r="L24" s="37">
        <f t="shared" si="5"/>
        <v>244168</v>
      </c>
      <c r="M24" s="35">
        <f t="shared" si="1"/>
        <v>217416</v>
      </c>
      <c r="N24" s="34">
        <f aca="true" t="shared" si="6" ref="N24:V24">SUM(N21:N23)</f>
        <v>108889</v>
      </c>
      <c r="O24" s="34">
        <f t="shared" si="6"/>
        <v>0</v>
      </c>
      <c r="P24" s="34">
        <f t="shared" si="6"/>
        <v>45896</v>
      </c>
      <c r="Q24" s="34">
        <f t="shared" si="6"/>
        <v>0</v>
      </c>
      <c r="R24" s="34">
        <f t="shared" si="6"/>
        <v>21022</v>
      </c>
      <c r="S24" s="34">
        <f t="shared" si="6"/>
        <v>40737</v>
      </c>
      <c r="T24" s="34">
        <f t="shared" si="6"/>
        <v>762</v>
      </c>
      <c r="U24" s="34">
        <f t="shared" si="6"/>
        <v>110</v>
      </c>
      <c r="V24" s="36">
        <f t="shared" si="6"/>
        <v>217416</v>
      </c>
    </row>
    <row r="25" spans="1:22" ht="15" customHeight="1">
      <c r="A25" s="19">
        <v>15</v>
      </c>
      <c r="B25" s="73" t="s">
        <v>64</v>
      </c>
      <c r="C25" s="74"/>
      <c r="D25" s="26">
        <v>52900</v>
      </c>
      <c r="E25" s="27">
        <v>609.54</v>
      </c>
      <c r="F25" s="27">
        <v>1518.44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609.54</v>
      </c>
      <c r="L25" s="29">
        <v>0</v>
      </c>
      <c r="M25" s="30">
        <f t="shared" si="1"/>
        <v>54418.44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54418.44</v>
      </c>
      <c r="U25" s="32">
        <v>0</v>
      </c>
      <c r="V25" s="33">
        <f>SUM(N25:U25)</f>
        <v>54418.44</v>
      </c>
    </row>
    <row r="26" spans="1:22" ht="15" customHeight="1">
      <c r="A26" s="19">
        <v>16</v>
      </c>
      <c r="B26" s="73" t="s">
        <v>65</v>
      </c>
      <c r="C26" s="74"/>
      <c r="D26" s="26">
        <v>0</v>
      </c>
      <c r="E26" s="27">
        <v>3375</v>
      </c>
      <c r="F26" s="27">
        <v>0</v>
      </c>
      <c r="G26" s="27">
        <v>0</v>
      </c>
      <c r="H26" s="27">
        <v>2778</v>
      </c>
      <c r="I26" s="27">
        <v>1214</v>
      </c>
      <c r="J26" s="28">
        <f>+I26-H26</f>
        <v>-1564</v>
      </c>
      <c r="K26" s="27">
        <v>4939</v>
      </c>
      <c r="L26" s="29">
        <v>4939</v>
      </c>
      <c r="M26" s="30">
        <f t="shared" si="1"/>
        <v>4939</v>
      </c>
      <c r="N26" s="27">
        <v>4939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4939</v>
      </c>
    </row>
    <row r="27" spans="1:22" ht="15" customHeight="1">
      <c r="A27" s="21"/>
      <c r="B27" s="69" t="s">
        <v>66</v>
      </c>
      <c r="C27" s="70"/>
      <c r="D27" s="38">
        <f aca="true" t="shared" si="7" ref="D27:J27">SUM(D25:D26)</f>
        <v>52900</v>
      </c>
      <c r="E27" s="38">
        <f t="shared" si="7"/>
        <v>3984.54</v>
      </c>
      <c r="F27" s="38">
        <f t="shared" si="7"/>
        <v>1518.44</v>
      </c>
      <c r="G27" s="38">
        <f t="shared" si="7"/>
        <v>0</v>
      </c>
      <c r="H27" s="38">
        <f t="shared" si="7"/>
        <v>2778</v>
      </c>
      <c r="I27" s="38">
        <f t="shared" si="7"/>
        <v>1214</v>
      </c>
      <c r="J27" s="38">
        <f t="shared" si="7"/>
        <v>-1564</v>
      </c>
      <c r="K27" s="38">
        <f>L27+M27-(D27+E27+F27+G27)</f>
        <v>6503</v>
      </c>
      <c r="L27" s="38">
        <f>SUM(K25:K26)</f>
        <v>5548.54</v>
      </c>
      <c r="M27" s="38">
        <f aca="true" t="shared" si="8" ref="M27:V27">SUM(M25:M26)</f>
        <v>59357.44</v>
      </c>
      <c r="N27" s="38">
        <f t="shared" si="8"/>
        <v>4939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54418.44</v>
      </c>
      <c r="U27" s="38">
        <f t="shared" si="8"/>
        <v>0</v>
      </c>
      <c r="V27" s="39">
        <f t="shared" si="8"/>
        <v>59357.44</v>
      </c>
    </row>
    <row r="28" spans="1:22" ht="15" customHeight="1">
      <c r="A28" s="22"/>
      <c r="B28" s="71" t="s">
        <v>67</v>
      </c>
      <c r="C28" s="72"/>
      <c r="D28" s="40">
        <f aca="true" t="shared" si="9" ref="D28:V28">+D20+D24+D27</f>
        <v>406421</v>
      </c>
      <c r="E28" s="40">
        <f t="shared" si="9"/>
        <v>44197.409999999996</v>
      </c>
      <c r="F28" s="40">
        <f t="shared" si="9"/>
        <v>24358.14</v>
      </c>
      <c r="G28" s="40">
        <f t="shared" si="9"/>
        <v>247337.64</v>
      </c>
      <c r="H28" s="40">
        <f t="shared" si="9"/>
        <v>494603.09</v>
      </c>
      <c r="I28" s="40">
        <f t="shared" si="9"/>
        <v>450331.19</v>
      </c>
      <c r="J28" s="40">
        <f t="shared" si="9"/>
        <v>-44271.9</v>
      </c>
      <c r="K28" s="40">
        <f t="shared" si="9"/>
        <v>725262.1500000001</v>
      </c>
      <c r="L28" s="40">
        <f t="shared" si="9"/>
        <v>436989.39999999997</v>
      </c>
      <c r="M28" s="40">
        <f t="shared" si="9"/>
        <v>478658.25999999983</v>
      </c>
      <c r="N28" s="40">
        <f t="shared" si="9"/>
        <v>142042</v>
      </c>
      <c r="O28" s="40">
        <f t="shared" si="9"/>
        <v>4263</v>
      </c>
      <c r="P28" s="40">
        <f t="shared" si="9"/>
        <v>52049</v>
      </c>
      <c r="Q28" s="40">
        <f t="shared" si="9"/>
        <v>0</v>
      </c>
      <c r="R28" s="40">
        <f t="shared" si="9"/>
        <v>83641.76999999999</v>
      </c>
      <c r="S28" s="40">
        <f t="shared" si="9"/>
        <v>61208.61</v>
      </c>
      <c r="T28" s="40">
        <f t="shared" si="9"/>
        <v>133405.88</v>
      </c>
      <c r="U28" s="40">
        <f t="shared" si="9"/>
        <v>2048</v>
      </c>
      <c r="V28" s="41">
        <f t="shared" si="9"/>
        <v>478658.26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10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2"/>
      <c r="P1" s="92"/>
      <c r="Q1" s="92"/>
      <c r="R1" s="92"/>
      <c r="S1" s="92"/>
      <c r="T1" s="92"/>
      <c r="U1" s="92"/>
      <c r="V1" s="92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81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3"/>
      <c r="B3" s="3"/>
      <c r="C3" s="4"/>
      <c r="D3" s="96" t="s">
        <v>3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4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112" t="s">
        <v>5</v>
      </c>
      <c r="B4" s="113"/>
      <c r="C4" s="114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106" t="s">
        <v>25</v>
      </c>
      <c r="B5" s="107"/>
      <c r="C5" s="108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36.5" customHeight="1">
      <c r="A6" s="109"/>
      <c r="B6" s="110"/>
      <c r="C6" s="111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87" t="s">
        <v>68</v>
      </c>
      <c r="B8" s="87"/>
      <c r="C8" s="87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73" t="s">
        <v>69</v>
      </c>
      <c r="C9" s="102"/>
      <c r="D9" s="2"/>
      <c r="E9" s="42">
        <v>2519</v>
      </c>
      <c r="F9" s="42">
        <v>0</v>
      </c>
      <c r="G9" s="42">
        <v>0</v>
      </c>
      <c r="H9" s="43">
        <v>11464</v>
      </c>
      <c r="I9" s="42">
        <v>15904</v>
      </c>
      <c r="J9" s="44">
        <f aca="true" t="shared" si="0" ref="J9:J17">+I9-H9</f>
        <v>4440</v>
      </c>
      <c r="K9" s="45"/>
      <c r="L9" s="43">
        <v>106029</v>
      </c>
      <c r="M9" s="44">
        <f aca="true" t="shared" si="1" ref="M9:M17">+D9+E9+F9+G9-J9-K9+L9</f>
        <v>104108</v>
      </c>
      <c r="N9" s="43">
        <v>0</v>
      </c>
      <c r="O9" s="45"/>
      <c r="P9" s="43">
        <v>15915</v>
      </c>
      <c r="Q9" s="43">
        <v>0</v>
      </c>
      <c r="R9" s="43">
        <v>25601</v>
      </c>
      <c r="S9" s="43">
        <v>31701</v>
      </c>
      <c r="T9" s="43">
        <v>0</v>
      </c>
      <c r="U9" s="43">
        <v>30891</v>
      </c>
      <c r="V9" s="44">
        <f aca="true" t="shared" si="2" ref="V9:V17">SUM(N9:U9)</f>
        <v>104108</v>
      </c>
    </row>
    <row r="10" spans="1:22" ht="15" customHeight="1">
      <c r="A10" s="1">
        <v>18</v>
      </c>
      <c r="B10" s="73" t="s">
        <v>70</v>
      </c>
      <c r="C10" s="102"/>
      <c r="D10" s="2"/>
      <c r="E10" s="42">
        <v>16472</v>
      </c>
      <c r="F10" s="42">
        <v>2394.3</v>
      </c>
      <c r="G10" s="42">
        <v>0</v>
      </c>
      <c r="H10" s="43">
        <v>18619.45</v>
      </c>
      <c r="I10" s="42">
        <v>18879.46</v>
      </c>
      <c r="J10" s="44">
        <f t="shared" si="0"/>
        <v>260.0099999999984</v>
      </c>
      <c r="K10" s="45"/>
      <c r="L10" s="43">
        <v>60629</v>
      </c>
      <c r="M10" s="44">
        <f t="shared" si="1"/>
        <v>79235.29000000001</v>
      </c>
      <c r="N10" s="43">
        <v>2543</v>
      </c>
      <c r="O10" s="45"/>
      <c r="P10" s="43">
        <v>10581</v>
      </c>
      <c r="Q10" s="43">
        <v>0</v>
      </c>
      <c r="R10" s="43">
        <v>21459</v>
      </c>
      <c r="S10" s="43">
        <v>12069</v>
      </c>
      <c r="T10" s="43">
        <v>1167.29</v>
      </c>
      <c r="U10" s="43">
        <v>31416</v>
      </c>
      <c r="V10" s="44">
        <f t="shared" si="2"/>
        <v>79235.29000000001</v>
      </c>
    </row>
    <row r="11" spans="1:22" ht="15" customHeight="1">
      <c r="A11" s="1">
        <v>19</v>
      </c>
      <c r="B11" s="73" t="s">
        <v>71</v>
      </c>
      <c r="C11" s="102"/>
      <c r="D11" s="2"/>
      <c r="E11" s="42">
        <v>2802.01</v>
      </c>
      <c r="F11" s="42">
        <v>0</v>
      </c>
      <c r="G11" s="42">
        <v>0</v>
      </c>
      <c r="H11" s="43">
        <v>10015.24</v>
      </c>
      <c r="I11" s="42">
        <v>8171.84</v>
      </c>
      <c r="J11" s="44">
        <f t="shared" si="0"/>
        <v>-1843.3999999999996</v>
      </c>
      <c r="K11" s="45"/>
      <c r="L11" s="43">
        <v>17467</v>
      </c>
      <c r="M11" s="44">
        <f t="shared" si="1"/>
        <v>22112.41</v>
      </c>
      <c r="N11" s="43">
        <v>0</v>
      </c>
      <c r="O11" s="45"/>
      <c r="P11" s="43">
        <v>2814</v>
      </c>
      <c r="Q11" s="43">
        <v>0</v>
      </c>
      <c r="R11" s="43">
        <v>298</v>
      </c>
      <c r="S11" s="43">
        <v>5236</v>
      </c>
      <c r="T11" s="43">
        <v>0</v>
      </c>
      <c r="U11" s="43">
        <v>13764.41</v>
      </c>
      <c r="V11" s="44">
        <f t="shared" si="2"/>
        <v>22112.41</v>
      </c>
    </row>
    <row r="12" spans="1:22" ht="15" customHeight="1">
      <c r="A12" s="1">
        <v>20</v>
      </c>
      <c r="B12" s="73" t="s">
        <v>72</v>
      </c>
      <c r="C12" s="102"/>
      <c r="D12" s="2"/>
      <c r="E12" s="42">
        <v>9550</v>
      </c>
      <c r="F12" s="42">
        <v>0</v>
      </c>
      <c r="G12" s="42">
        <v>15968</v>
      </c>
      <c r="H12" s="43">
        <v>19085</v>
      </c>
      <c r="I12" s="42">
        <v>19913</v>
      </c>
      <c r="J12" s="44">
        <f t="shared" si="0"/>
        <v>828</v>
      </c>
      <c r="K12" s="45"/>
      <c r="L12" s="43">
        <v>39583</v>
      </c>
      <c r="M12" s="44">
        <f t="shared" si="1"/>
        <v>64273</v>
      </c>
      <c r="N12" s="43">
        <v>13788</v>
      </c>
      <c r="O12" s="45"/>
      <c r="P12" s="43">
        <v>9578</v>
      </c>
      <c r="Q12" s="43">
        <v>0</v>
      </c>
      <c r="R12" s="43">
        <v>35598</v>
      </c>
      <c r="S12" s="43">
        <v>5209</v>
      </c>
      <c r="T12" s="43">
        <v>0</v>
      </c>
      <c r="U12" s="43">
        <v>100</v>
      </c>
      <c r="V12" s="44">
        <f t="shared" si="2"/>
        <v>64273</v>
      </c>
    </row>
    <row r="13" spans="1:22" ht="15" customHeight="1">
      <c r="A13" s="1">
        <v>21</v>
      </c>
      <c r="B13" s="73" t="s">
        <v>73</v>
      </c>
      <c r="C13" s="102"/>
      <c r="D13" s="2"/>
      <c r="E13" s="42">
        <v>0</v>
      </c>
      <c r="F13" s="42">
        <v>0</v>
      </c>
      <c r="G13" s="42">
        <v>0</v>
      </c>
      <c r="H13" s="43">
        <v>3125</v>
      </c>
      <c r="I13" s="42">
        <v>2107</v>
      </c>
      <c r="J13" s="44">
        <f t="shared" si="0"/>
        <v>-1018</v>
      </c>
      <c r="K13" s="45"/>
      <c r="L13" s="43">
        <v>5767</v>
      </c>
      <c r="M13" s="44">
        <f t="shared" si="1"/>
        <v>6785</v>
      </c>
      <c r="N13" s="43">
        <v>0</v>
      </c>
      <c r="O13" s="45"/>
      <c r="P13" s="43">
        <v>0</v>
      </c>
      <c r="Q13" s="43">
        <v>0</v>
      </c>
      <c r="R13" s="43">
        <v>4164</v>
      </c>
      <c r="S13" s="43">
        <v>2621</v>
      </c>
      <c r="T13" s="43">
        <v>0</v>
      </c>
      <c r="U13" s="43">
        <v>0</v>
      </c>
      <c r="V13" s="44">
        <f t="shared" si="2"/>
        <v>6785</v>
      </c>
    </row>
    <row r="14" spans="1:22" ht="15" customHeight="1">
      <c r="A14" s="1">
        <v>22</v>
      </c>
      <c r="B14" s="73" t="s">
        <v>74</v>
      </c>
      <c r="C14" s="102"/>
      <c r="D14" s="2"/>
      <c r="E14" s="42">
        <v>0</v>
      </c>
      <c r="F14" s="42">
        <v>0</v>
      </c>
      <c r="G14" s="42">
        <v>0</v>
      </c>
      <c r="H14" s="43">
        <v>4612</v>
      </c>
      <c r="I14" s="42">
        <v>6035</v>
      </c>
      <c r="J14" s="44">
        <f t="shared" si="0"/>
        <v>1423</v>
      </c>
      <c r="K14" s="45"/>
      <c r="L14" s="43">
        <v>10257</v>
      </c>
      <c r="M14" s="44">
        <f t="shared" si="1"/>
        <v>8834</v>
      </c>
      <c r="N14" s="43">
        <v>0</v>
      </c>
      <c r="O14" s="45"/>
      <c r="P14" s="43">
        <v>4945</v>
      </c>
      <c r="Q14" s="43">
        <v>0</v>
      </c>
      <c r="R14" s="43">
        <v>2408</v>
      </c>
      <c r="S14" s="43">
        <v>1481</v>
      </c>
      <c r="T14" s="43">
        <v>0</v>
      </c>
      <c r="U14" s="43">
        <v>0</v>
      </c>
      <c r="V14" s="44">
        <f t="shared" si="2"/>
        <v>8834</v>
      </c>
    </row>
    <row r="15" spans="1:22" ht="15" customHeight="1">
      <c r="A15" s="1">
        <v>23</v>
      </c>
      <c r="B15" s="73" t="s">
        <v>75</v>
      </c>
      <c r="C15" s="102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73" t="s">
        <v>76</v>
      </c>
      <c r="C16" s="102"/>
      <c r="D16" s="2"/>
      <c r="E16" s="42">
        <v>0</v>
      </c>
      <c r="F16" s="42">
        <v>0</v>
      </c>
      <c r="G16" s="42">
        <v>0</v>
      </c>
      <c r="H16" s="42">
        <v>9174</v>
      </c>
      <c r="I16" s="42">
        <v>12167</v>
      </c>
      <c r="J16" s="44">
        <f t="shared" si="0"/>
        <v>2993</v>
      </c>
      <c r="K16" s="45"/>
      <c r="L16" s="43">
        <v>8442</v>
      </c>
      <c r="M16" s="44">
        <f t="shared" si="1"/>
        <v>5449</v>
      </c>
      <c r="N16" s="43">
        <v>0</v>
      </c>
      <c r="O16" s="45"/>
      <c r="P16" s="43">
        <v>4743</v>
      </c>
      <c r="Q16" s="43">
        <v>0</v>
      </c>
      <c r="R16" s="43">
        <v>152</v>
      </c>
      <c r="S16" s="43">
        <v>554</v>
      </c>
      <c r="T16" s="43">
        <v>0</v>
      </c>
      <c r="U16" s="43">
        <v>0</v>
      </c>
      <c r="V16" s="44">
        <f t="shared" si="2"/>
        <v>5449</v>
      </c>
    </row>
    <row r="17" spans="1:22" ht="15" customHeight="1">
      <c r="A17" s="1">
        <v>25</v>
      </c>
      <c r="B17" s="73" t="s">
        <v>77</v>
      </c>
      <c r="C17" s="102"/>
      <c r="D17" s="2"/>
      <c r="E17" s="42">
        <v>0</v>
      </c>
      <c r="F17" s="42">
        <v>0</v>
      </c>
      <c r="G17" s="42">
        <v>101</v>
      </c>
      <c r="H17" s="42">
        <v>37452</v>
      </c>
      <c r="I17" s="42">
        <v>27217</v>
      </c>
      <c r="J17" s="44">
        <f t="shared" si="0"/>
        <v>-10235</v>
      </c>
      <c r="K17" s="45"/>
      <c r="L17" s="43">
        <v>35576.06</v>
      </c>
      <c r="M17" s="44">
        <f t="shared" si="1"/>
        <v>45912.06</v>
      </c>
      <c r="N17" s="43">
        <v>0</v>
      </c>
      <c r="O17" s="45"/>
      <c r="P17" s="43">
        <v>0</v>
      </c>
      <c r="Q17" s="43">
        <v>0</v>
      </c>
      <c r="R17" s="43">
        <v>28029</v>
      </c>
      <c r="S17" s="43">
        <v>17883.06</v>
      </c>
      <c r="T17" s="43">
        <v>0</v>
      </c>
      <c r="U17" s="43">
        <v>0</v>
      </c>
      <c r="V17" s="44">
        <f t="shared" si="2"/>
        <v>45912.06</v>
      </c>
    </row>
    <row r="18" spans="1:22" ht="15" customHeight="1">
      <c r="A18" s="24"/>
      <c r="B18" s="103" t="s">
        <v>78</v>
      </c>
      <c r="C18" s="104"/>
      <c r="D18" s="46">
        <f aca="true" t="shared" si="3" ref="D18:V18">SUM(D9:D17)</f>
        <v>0</v>
      </c>
      <c r="E18" s="47">
        <f t="shared" si="3"/>
        <v>31343.010000000002</v>
      </c>
      <c r="F18" s="47">
        <f t="shared" si="3"/>
        <v>2394.3</v>
      </c>
      <c r="G18" s="47">
        <f t="shared" si="3"/>
        <v>16069</v>
      </c>
      <c r="H18" s="47">
        <f t="shared" si="3"/>
        <v>113546.69</v>
      </c>
      <c r="I18" s="47">
        <f t="shared" si="3"/>
        <v>110394.3</v>
      </c>
      <c r="J18" s="48">
        <f t="shared" si="3"/>
        <v>-3152.3900000000012</v>
      </c>
      <c r="K18" s="47">
        <f t="shared" si="3"/>
        <v>0</v>
      </c>
      <c r="L18" s="49">
        <f t="shared" si="3"/>
        <v>283750.06</v>
      </c>
      <c r="M18" s="48">
        <f t="shared" si="3"/>
        <v>336708.76</v>
      </c>
      <c r="N18" s="48">
        <f t="shared" si="3"/>
        <v>16331</v>
      </c>
      <c r="O18" s="48">
        <f t="shared" si="3"/>
        <v>0</v>
      </c>
      <c r="P18" s="47">
        <f t="shared" si="3"/>
        <v>48576</v>
      </c>
      <c r="Q18" s="47">
        <f t="shared" si="3"/>
        <v>0</v>
      </c>
      <c r="R18" s="47">
        <f t="shared" si="3"/>
        <v>117709</v>
      </c>
      <c r="S18" s="47">
        <f t="shared" si="3"/>
        <v>76754.06</v>
      </c>
      <c r="T18" s="47">
        <f t="shared" si="3"/>
        <v>1167.29</v>
      </c>
      <c r="U18" s="47">
        <f t="shared" si="3"/>
        <v>76171.41</v>
      </c>
      <c r="V18" s="48">
        <f t="shared" si="3"/>
        <v>336708.76</v>
      </c>
    </row>
    <row r="22" spans="8:11" ht="15" customHeight="1">
      <c r="H22" s="105" t="s">
        <v>79</v>
      </c>
      <c r="I22" s="105"/>
      <c r="J22" s="105"/>
      <c r="K22" s="8">
        <f>+('semilavorati mensile'!K28)-('semilavorati mensile'!L28+'monomeri mensile'!L18)</f>
        <v>4522.690000000177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3"/>
      <c r="O1" s="93"/>
      <c r="P1" s="93"/>
      <c r="Q1" s="93"/>
      <c r="R1" s="93"/>
      <c r="S1" s="93"/>
      <c r="T1" s="93"/>
      <c r="U1" s="93"/>
    </row>
    <row r="2" spans="1:21" ht="21" customHeight="1">
      <c r="A2" s="50"/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95" t="s">
        <v>81</v>
      </c>
      <c r="N2" s="95"/>
      <c r="O2" s="95"/>
      <c r="P2" s="95"/>
      <c r="Q2" s="95"/>
      <c r="R2" s="95"/>
      <c r="S2" s="95"/>
      <c r="T2" s="95"/>
      <c r="U2" s="95"/>
    </row>
    <row r="3" spans="1:21" ht="16.5" customHeight="1">
      <c r="A3" s="51"/>
      <c r="B3" s="52"/>
      <c r="C3" s="128" t="s">
        <v>3</v>
      </c>
      <c r="D3" s="129"/>
      <c r="E3" s="129"/>
      <c r="F3" s="129"/>
      <c r="G3" s="129"/>
      <c r="H3" s="129"/>
      <c r="I3" s="129"/>
      <c r="J3" s="129"/>
      <c r="K3" s="129"/>
      <c r="L3" s="130"/>
      <c r="M3" s="131" t="s">
        <v>4</v>
      </c>
      <c r="N3" s="132"/>
      <c r="O3" s="132"/>
      <c r="P3" s="132"/>
      <c r="Q3" s="132"/>
      <c r="R3" s="132"/>
      <c r="S3" s="132"/>
      <c r="T3" s="132"/>
      <c r="U3" s="133"/>
    </row>
    <row r="4" spans="1:21" ht="12.75" customHeight="1">
      <c r="A4" s="123" t="s">
        <v>5</v>
      </c>
      <c r="B4" s="124"/>
      <c r="C4" s="117" t="s">
        <v>6</v>
      </c>
      <c r="D4" s="120" t="s">
        <v>7</v>
      </c>
      <c r="E4" s="117" t="s">
        <v>8</v>
      </c>
      <c r="F4" s="120" t="s">
        <v>9</v>
      </c>
      <c r="G4" s="117" t="s">
        <v>10</v>
      </c>
      <c r="H4" s="120" t="s">
        <v>11</v>
      </c>
      <c r="I4" s="117" t="s">
        <v>12</v>
      </c>
      <c r="J4" s="120" t="s">
        <v>13</v>
      </c>
      <c r="K4" s="117" t="s">
        <v>14</v>
      </c>
      <c r="L4" s="120" t="s">
        <v>15</v>
      </c>
      <c r="M4" s="117" t="s">
        <v>16</v>
      </c>
      <c r="N4" s="120" t="s">
        <v>17</v>
      </c>
      <c r="O4" s="117" t="s">
        <v>18</v>
      </c>
      <c r="P4" s="120" t="s">
        <v>19</v>
      </c>
      <c r="Q4" s="117" t="s">
        <v>20</v>
      </c>
      <c r="R4" s="120" t="s">
        <v>21</v>
      </c>
      <c r="S4" s="117" t="s">
        <v>22</v>
      </c>
      <c r="T4" s="120" t="s">
        <v>23</v>
      </c>
      <c r="U4" s="117" t="s">
        <v>24</v>
      </c>
    </row>
    <row r="5" spans="1:21" ht="15.75" customHeight="1">
      <c r="A5" s="125" t="s">
        <v>80</v>
      </c>
      <c r="B5" s="126"/>
      <c r="C5" s="118"/>
      <c r="D5" s="121"/>
      <c r="E5" s="118"/>
      <c r="F5" s="121"/>
      <c r="G5" s="118"/>
      <c r="H5" s="121"/>
      <c r="I5" s="118"/>
      <c r="J5" s="121"/>
      <c r="K5" s="118"/>
      <c r="L5" s="121"/>
      <c r="M5" s="118"/>
      <c r="N5" s="121"/>
      <c r="O5" s="118"/>
      <c r="P5" s="121"/>
      <c r="Q5" s="118"/>
      <c r="R5" s="121"/>
      <c r="S5" s="118"/>
      <c r="T5" s="121"/>
      <c r="U5" s="118"/>
    </row>
    <row r="6" spans="1:21" ht="124.5" customHeight="1">
      <c r="A6" s="125"/>
      <c r="B6" s="126"/>
      <c r="C6" s="119"/>
      <c r="D6" s="122"/>
      <c r="E6" s="119"/>
      <c r="F6" s="122"/>
      <c r="G6" s="119"/>
      <c r="H6" s="122"/>
      <c r="I6" s="119"/>
      <c r="J6" s="122"/>
      <c r="K6" s="119"/>
      <c r="L6" s="122"/>
      <c r="M6" s="119"/>
      <c r="N6" s="122"/>
      <c r="O6" s="119"/>
      <c r="P6" s="122"/>
      <c r="Q6" s="119"/>
      <c r="R6" s="122"/>
      <c r="S6" s="119"/>
      <c r="T6" s="122"/>
      <c r="U6" s="119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15" t="s">
        <v>47</v>
      </c>
      <c r="B8" s="116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77151</v>
      </c>
      <c r="D9" s="26">
        <v>0</v>
      </c>
      <c r="E9" s="26">
        <v>8381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60062</v>
      </c>
      <c r="K9" s="29">
        <v>581321.42</v>
      </c>
      <c r="L9" s="30">
        <f aca="true" t="shared" si="1" ref="L9:L26">C9+D9+E9+F9-(I9+J9)+K9</f>
        <v>606791.42</v>
      </c>
      <c r="M9" s="27">
        <v>41559</v>
      </c>
      <c r="N9" s="31">
        <v>51919</v>
      </c>
      <c r="O9" s="27">
        <v>0</v>
      </c>
      <c r="P9" s="27">
        <v>0</v>
      </c>
      <c r="Q9" s="27">
        <v>0</v>
      </c>
      <c r="R9" s="27">
        <v>0</v>
      </c>
      <c r="S9" s="27">
        <v>490924.42</v>
      </c>
      <c r="T9" s="32">
        <v>22389</v>
      </c>
      <c r="U9" s="33">
        <f aca="true" t="shared" si="2" ref="U9:U19">SUM(M9:T9)</f>
        <v>606791.4199999999</v>
      </c>
    </row>
    <row r="10" spans="1:21" ht="15" customHeight="1">
      <c r="A10" s="19">
        <v>2</v>
      </c>
      <c r="B10" s="19" t="s">
        <v>49</v>
      </c>
      <c r="C10" s="26">
        <v>53766</v>
      </c>
      <c r="D10" s="26">
        <v>0</v>
      </c>
      <c r="E10" s="26">
        <v>0</v>
      </c>
      <c r="F10" s="27">
        <v>34619</v>
      </c>
      <c r="G10" s="27">
        <v>8890</v>
      </c>
      <c r="H10" s="27">
        <v>8591</v>
      </c>
      <c r="I10" s="28">
        <f t="shared" si="0"/>
        <v>-299</v>
      </c>
      <c r="J10" s="27">
        <v>89641</v>
      </c>
      <c r="K10" s="29">
        <v>103925</v>
      </c>
      <c r="L10" s="30">
        <f t="shared" si="1"/>
        <v>102968</v>
      </c>
      <c r="M10" s="27">
        <v>40370</v>
      </c>
      <c r="N10" s="31">
        <v>0</v>
      </c>
      <c r="O10" s="27">
        <v>56642</v>
      </c>
      <c r="P10" s="27">
        <v>0</v>
      </c>
      <c r="Q10" s="27">
        <v>1236</v>
      </c>
      <c r="R10" s="27">
        <v>0</v>
      </c>
      <c r="S10" s="27">
        <v>4720</v>
      </c>
      <c r="T10" s="32">
        <v>0</v>
      </c>
      <c r="U10" s="33">
        <f t="shared" si="2"/>
        <v>102968</v>
      </c>
    </row>
    <row r="11" spans="1:21" ht="15" customHeight="1">
      <c r="A11" s="60">
        <v>3</v>
      </c>
      <c r="B11" s="60" t="s">
        <v>50</v>
      </c>
      <c r="C11" s="26">
        <v>2072464</v>
      </c>
      <c r="D11" s="26">
        <v>104173</v>
      </c>
      <c r="E11" s="26">
        <v>0</v>
      </c>
      <c r="F11" s="26">
        <v>900805</v>
      </c>
      <c r="G11" s="27">
        <v>66736</v>
      </c>
      <c r="H11" s="27">
        <v>74152</v>
      </c>
      <c r="I11" s="28">
        <f t="shared" si="0"/>
        <v>7416</v>
      </c>
      <c r="J11" s="27">
        <v>3070026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766200</v>
      </c>
      <c r="D12" s="26">
        <v>0</v>
      </c>
      <c r="E12" s="26">
        <v>7003</v>
      </c>
      <c r="F12" s="27">
        <v>0</v>
      </c>
      <c r="G12" s="27">
        <v>43786</v>
      </c>
      <c r="H12" s="26">
        <v>45365</v>
      </c>
      <c r="I12" s="28">
        <f t="shared" si="0"/>
        <v>1579</v>
      </c>
      <c r="J12" s="27">
        <v>746254</v>
      </c>
      <c r="K12" s="29">
        <v>0</v>
      </c>
      <c r="L12" s="30">
        <f t="shared" si="1"/>
        <v>25370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24225</v>
      </c>
      <c r="S12" s="27">
        <v>0</v>
      </c>
      <c r="T12" s="32">
        <v>1145</v>
      </c>
      <c r="U12" s="33">
        <f t="shared" si="2"/>
        <v>25370</v>
      </c>
    </row>
    <row r="13" spans="1:21" ht="15" customHeight="1">
      <c r="A13" s="19">
        <v>5</v>
      </c>
      <c r="B13" s="19" t="s">
        <v>52</v>
      </c>
      <c r="C13" s="26">
        <v>372072</v>
      </c>
      <c r="D13" s="26">
        <v>0</v>
      </c>
      <c r="E13" s="26">
        <v>0</v>
      </c>
      <c r="F13" s="27">
        <v>503274</v>
      </c>
      <c r="G13" s="27">
        <v>34088</v>
      </c>
      <c r="H13" s="27">
        <v>111784</v>
      </c>
      <c r="I13" s="28">
        <f t="shared" si="0"/>
        <v>77696</v>
      </c>
      <c r="J13" s="27">
        <v>706621</v>
      </c>
      <c r="K13" s="29">
        <v>578705</v>
      </c>
      <c r="L13" s="30">
        <f t="shared" si="1"/>
        <v>669734</v>
      </c>
      <c r="M13" s="27">
        <v>0</v>
      </c>
      <c r="N13" s="31">
        <v>0</v>
      </c>
      <c r="O13" s="27">
        <v>0</v>
      </c>
      <c r="P13" s="27">
        <v>0</v>
      </c>
      <c r="Q13" s="27">
        <v>242554</v>
      </c>
      <c r="R13" s="27">
        <v>427180</v>
      </c>
      <c r="S13" s="27">
        <v>0</v>
      </c>
      <c r="T13" s="32">
        <v>0</v>
      </c>
      <c r="U13" s="33">
        <f t="shared" si="2"/>
        <v>669734</v>
      </c>
    </row>
    <row r="14" spans="1:21" ht="15" customHeight="1">
      <c r="A14" s="19">
        <v>6</v>
      </c>
      <c r="B14" s="19" t="s">
        <v>53</v>
      </c>
      <c r="C14" s="26">
        <v>136530</v>
      </c>
      <c r="D14" s="27">
        <v>0</v>
      </c>
      <c r="E14" s="27">
        <v>0</v>
      </c>
      <c r="F14" s="27">
        <v>37101</v>
      </c>
      <c r="G14" s="27">
        <v>16576</v>
      </c>
      <c r="H14" s="27">
        <v>19226</v>
      </c>
      <c r="I14" s="28">
        <f t="shared" si="0"/>
        <v>2650</v>
      </c>
      <c r="J14" s="27">
        <v>173560</v>
      </c>
      <c r="K14" s="29">
        <v>128145</v>
      </c>
      <c r="L14" s="30">
        <f t="shared" si="1"/>
        <v>125566</v>
      </c>
      <c r="M14" s="27">
        <v>121902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3664</v>
      </c>
      <c r="T14" s="32">
        <v>0</v>
      </c>
      <c r="U14" s="33">
        <f t="shared" si="2"/>
        <v>125566</v>
      </c>
    </row>
    <row r="15" spans="1:21" ht="15" customHeight="1">
      <c r="A15" s="19">
        <v>7</v>
      </c>
      <c r="B15" s="19" t="s">
        <v>54</v>
      </c>
      <c r="C15" s="26">
        <v>67787</v>
      </c>
      <c r="D15" s="27">
        <v>0</v>
      </c>
      <c r="E15" s="27">
        <v>0</v>
      </c>
      <c r="F15" s="27">
        <v>26539.58</v>
      </c>
      <c r="G15" s="27">
        <v>15502.68</v>
      </c>
      <c r="H15" s="27">
        <v>9656.17</v>
      </c>
      <c r="I15" s="28">
        <f t="shared" si="0"/>
        <v>-5846.51</v>
      </c>
      <c r="J15" s="27">
        <v>73358.08</v>
      </c>
      <c r="K15" s="29">
        <v>0</v>
      </c>
      <c r="L15" s="30">
        <f t="shared" si="1"/>
        <v>26815.009999999995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26815</v>
      </c>
      <c r="T15" s="32">
        <v>0</v>
      </c>
      <c r="U15" s="33">
        <f t="shared" si="2"/>
        <v>26815</v>
      </c>
    </row>
    <row r="16" spans="1:21" ht="15" customHeight="1">
      <c r="A16" s="19">
        <v>8</v>
      </c>
      <c r="B16" s="19" t="s">
        <v>55</v>
      </c>
      <c r="C16" s="26">
        <v>63374</v>
      </c>
      <c r="D16" s="27">
        <v>35030.89</v>
      </c>
      <c r="E16" s="27">
        <v>0</v>
      </c>
      <c r="F16" s="27">
        <v>3474.36</v>
      </c>
      <c r="G16" s="27">
        <v>33469.37</v>
      </c>
      <c r="H16" s="27">
        <v>27509.57</v>
      </c>
      <c r="I16" s="28">
        <f t="shared" si="0"/>
        <v>-5959.800000000003</v>
      </c>
      <c r="J16" s="27">
        <v>44554.06</v>
      </c>
      <c r="K16" s="29">
        <v>95391</v>
      </c>
      <c r="L16" s="30">
        <f t="shared" si="1"/>
        <v>158675.99</v>
      </c>
      <c r="M16" s="27">
        <v>0</v>
      </c>
      <c r="N16" s="31">
        <v>0</v>
      </c>
      <c r="O16" s="27">
        <v>0</v>
      </c>
      <c r="P16" s="27">
        <v>0</v>
      </c>
      <c r="Q16" s="27">
        <v>45368</v>
      </c>
      <c r="R16" s="27">
        <v>50117</v>
      </c>
      <c r="S16" s="27">
        <v>63191</v>
      </c>
      <c r="T16" s="32">
        <v>0</v>
      </c>
      <c r="U16" s="33">
        <f t="shared" si="2"/>
        <v>158676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3500</v>
      </c>
      <c r="F17" s="27">
        <v>0</v>
      </c>
      <c r="G17" s="27">
        <v>10690</v>
      </c>
      <c r="H17" s="27">
        <v>7452</v>
      </c>
      <c r="I17" s="28">
        <f t="shared" si="0"/>
        <v>-3238</v>
      </c>
      <c r="J17" s="27">
        <v>6747</v>
      </c>
      <c r="K17" s="29">
        <v>6810</v>
      </c>
      <c r="L17" s="30">
        <f t="shared" si="1"/>
        <v>6801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6801</v>
      </c>
      <c r="U17" s="33">
        <f t="shared" si="2"/>
        <v>6801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85892.37</v>
      </c>
      <c r="F19" s="27">
        <v>5437.2</v>
      </c>
      <c r="G19" s="27">
        <v>22472.95</v>
      </c>
      <c r="H19" s="27">
        <v>9355.45</v>
      </c>
      <c r="I19" s="28">
        <f t="shared" si="0"/>
        <v>-13117.5</v>
      </c>
      <c r="J19" s="27">
        <v>57853.74</v>
      </c>
      <c r="K19" s="29">
        <v>47141.75</v>
      </c>
      <c r="L19" s="30">
        <f t="shared" si="1"/>
        <v>93735.07999999999</v>
      </c>
      <c r="M19" s="27">
        <v>0</v>
      </c>
      <c r="N19" s="31">
        <v>0</v>
      </c>
      <c r="O19" s="27">
        <v>0</v>
      </c>
      <c r="P19" s="27">
        <v>0</v>
      </c>
      <c r="Q19" s="27">
        <v>15645.9</v>
      </c>
      <c r="R19" s="27">
        <v>40807.03</v>
      </c>
      <c r="S19" s="27">
        <v>37282.14</v>
      </c>
      <c r="T19" s="32">
        <v>0</v>
      </c>
      <c r="U19" s="33">
        <f t="shared" si="2"/>
        <v>93735.07</v>
      </c>
    </row>
    <row r="20" spans="1:21" ht="15" customHeight="1">
      <c r="A20" s="61"/>
      <c r="B20" s="61" t="s">
        <v>59</v>
      </c>
      <c r="C20" s="34">
        <f aca="true" t="shared" si="3" ref="C20:K20">SUM(C9:C19)</f>
        <v>3609344</v>
      </c>
      <c r="D20" s="34">
        <f t="shared" si="3"/>
        <v>139203.89</v>
      </c>
      <c r="E20" s="34">
        <f t="shared" si="3"/>
        <v>104776.37</v>
      </c>
      <c r="F20" s="34">
        <f t="shared" si="3"/>
        <v>1511250.1400000001</v>
      </c>
      <c r="G20" s="34">
        <f t="shared" si="3"/>
        <v>252211</v>
      </c>
      <c r="H20" s="34">
        <f t="shared" si="3"/>
        <v>313091.19</v>
      </c>
      <c r="I20" s="34">
        <f t="shared" si="3"/>
        <v>60880.19</v>
      </c>
      <c r="J20" s="34">
        <f t="shared" si="3"/>
        <v>5028676.88</v>
      </c>
      <c r="K20" s="34">
        <f t="shared" si="3"/>
        <v>1541439.17</v>
      </c>
      <c r="L20" s="35">
        <f t="shared" si="1"/>
        <v>1816456.5</v>
      </c>
      <c r="M20" s="34">
        <f aca="true" t="shared" si="4" ref="M20:U20">SUM(M9:M19)</f>
        <v>203831</v>
      </c>
      <c r="N20" s="34">
        <f t="shared" si="4"/>
        <v>51919</v>
      </c>
      <c r="O20" s="34">
        <f t="shared" si="4"/>
        <v>56642</v>
      </c>
      <c r="P20" s="34">
        <f t="shared" si="4"/>
        <v>0</v>
      </c>
      <c r="Q20" s="34">
        <f t="shared" si="4"/>
        <v>304803.9</v>
      </c>
      <c r="R20" s="34">
        <f t="shared" si="4"/>
        <v>542329.03</v>
      </c>
      <c r="S20" s="34">
        <f t="shared" si="4"/>
        <v>626596.5599999999</v>
      </c>
      <c r="T20" s="34">
        <f t="shared" si="4"/>
        <v>30335</v>
      </c>
      <c r="U20" s="36">
        <f t="shared" si="4"/>
        <v>1816456.49</v>
      </c>
    </row>
    <row r="21" spans="1:21" ht="15" customHeight="1">
      <c r="A21" s="19">
        <v>12</v>
      </c>
      <c r="B21" s="19" t="s">
        <v>60</v>
      </c>
      <c r="C21" s="26">
        <v>0</v>
      </c>
      <c r="D21" s="27">
        <v>200257</v>
      </c>
      <c r="E21" s="27">
        <v>1770</v>
      </c>
      <c r="F21" s="27">
        <v>1951</v>
      </c>
      <c r="G21" s="27">
        <v>11912</v>
      </c>
      <c r="H21" s="27">
        <v>6659</v>
      </c>
      <c r="I21" s="28">
        <f>+H21-G21</f>
        <v>-5253</v>
      </c>
      <c r="J21" s="27">
        <v>284131</v>
      </c>
      <c r="K21" s="29">
        <v>336072</v>
      </c>
      <c r="L21" s="30">
        <f t="shared" si="1"/>
        <v>261172</v>
      </c>
      <c r="M21" s="27">
        <v>105721</v>
      </c>
      <c r="N21" s="31">
        <v>0</v>
      </c>
      <c r="O21" s="27">
        <v>58777</v>
      </c>
      <c r="P21" s="27">
        <v>0</v>
      </c>
      <c r="Q21" s="27">
        <v>89698</v>
      </c>
      <c r="R21" s="27">
        <v>0</v>
      </c>
      <c r="S21" s="27">
        <v>6976</v>
      </c>
      <c r="T21" s="32">
        <v>0</v>
      </c>
      <c r="U21" s="33">
        <f>SUM(M21:T21)</f>
        <v>261172</v>
      </c>
    </row>
    <row r="22" spans="1:21" ht="15" customHeight="1">
      <c r="A22" s="19">
        <v>13</v>
      </c>
      <c r="B22" s="19" t="s">
        <v>61</v>
      </c>
      <c r="C22" s="26">
        <v>47274</v>
      </c>
      <c r="D22" s="27">
        <v>11147</v>
      </c>
      <c r="E22" s="27">
        <v>19793</v>
      </c>
      <c r="F22" s="27">
        <v>78662</v>
      </c>
      <c r="G22" s="27">
        <v>76581</v>
      </c>
      <c r="H22" s="27">
        <v>97586</v>
      </c>
      <c r="I22" s="28">
        <f>+H22-G22</f>
        <v>21005</v>
      </c>
      <c r="J22" s="27">
        <v>344074</v>
      </c>
      <c r="K22" s="29">
        <v>1602601</v>
      </c>
      <c r="L22" s="30">
        <f t="shared" si="1"/>
        <v>1394398</v>
      </c>
      <c r="M22" s="27">
        <v>945556</v>
      </c>
      <c r="N22" s="31">
        <v>0</v>
      </c>
      <c r="O22" s="27">
        <v>193224</v>
      </c>
      <c r="P22" s="27">
        <v>0</v>
      </c>
      <c r="Q22" s="27">
        <v>44449</v>
      </c>
      <c r="R22" s="27">
        <v>208208</v>
      </c>
      <c r="S22" s="27">
        <v>0</v>
      </c>
      <c r="T22" s="32">
        <v>2961</v>
      </c>
      <c r="U22" s="33">
        <f>SUM(M22:T22)</f>
        <v>1394398</v>
      </c>
    </row>
    <row r="23" spans="1:21" ht="15" customHeight="1">
      <c r="A23" s="19">
        <v>14</v>
      </c>
      <c r="B23" s="19" t="s">
        <v>62</v>
      </c>
      <c r="C23" s="26">
        <v>1362</v>
      </c>
      <c r="D23" s="27">
        <v>0</v>
      </c>
      <c r="E23" s="27">
        <v>25156</v>
      </c>
      <c r="F23" s="27">
        <v>80433</v>
      </c>
      <c r="G23" s="27">
        <v>19155</v>
      </c>
      <c r="H23" s="27">
        <v>31781</v>
      </c>
      <c r="I23" s="28">
        <f>+H23-G23</f>
        <v>12626</v>
      </c>
      <c r="J23" s="27">
        <v>331245</v>
      </c>
      <c r="K23" s="29">
        <v>248408</v>
      </c>
      <c r="L23" s="30">
        <f t="shared" si="1"/>
        <v>11488</v>
      </c>
      <c r="M23" s="27">
        <v>0</v>
      </c>
      <c r="N23" s="31">
        <v>0</v>
      </c>
      <c r="O23" s="27">
        <v>0</v>
      </c>
      <c r="P23" s="27">
        <v>0</v>
      </c>
      <c r="Q23" s="27">
        <v>1852</v>
      </c>
      <c r="R23" s="27">
        <v>9636</v>
      </c>
      <c r="S23" s="27">
        <v>0</v>
      </c>
      <c r="T23" s="32">
        <v>0</v>
      </c>
      <c r="U23" s="33">
        <f>SUM(M23:T23)</f>
        <v>11488</v>
      </c>
    </row>
    <row r="24" spans="1:21" ht="15" customHeight="1">
      <c r="A24" s="61"/>
      <c r="B24" s="61" t="s">
        <v>63</v>
      </c>
      <c r="C24" s="34">
        <f aca="true" t="shared" si="5" ref="C24:K24">SUM(C21:C23)</f>
        <v>48636</v>
      </c>
      <c r="D24" s="34">
        <f t="shared" si="5"/>
        <v>211404</v>
      </c>
      <c r="E24" s="34">
        <f t="shared" si="5"/>
        <v>46719</v>
      </c>
      <c r="F24" s="34">
        <f t="shared" si="5"/>
        <v>161046</v>
      </c>
      <c r="G24" s="34">
        <f t="shared" si="5"/>
        <v>107648</v>
      </c>
      <c r="H24" s="34">
        <f t="shared" si="5"/>
        <v>136026</v>
      </c>
      <c r="I24" s="34">
        <f t="shared" si="5"/>
        <v>28378</v>
      </c>
      <c r="J24" s="34">
        <f t="shared" si="5"/>
        <v>959450</v>
      </c>
      <c r="K24" s="37">
        <f t="shared" si="5"/>
        <v>2187081</v>
      </c>
      <c r="L24" s="35">
        <f t="shared" si="1"/>
        <v>1667058</v>
      </c>
      <c r="M24" s="34">
        <f aca="true" t="shared" si="6" ref="M24:U24">SUM(M21:M23)</f>
        <v>1051277</v>
      </c>
      <c r="N24" s="34">
        <f t="shared" si="6"/>
        <v>0</v>
      </c>
      <c r="O24" s="34">
        <f t="shared" si="6"/>
        <v>252001</v>
      </c>
      <c r="P24" s="34">
        <f t="shared" si="6"/>
        <v>0</v>
      </c>
      <c r="Q24" s="34">
        <f t="shared" si="6"/>
        <v>135999</v>
      </c>
      <c r="R24" s="34">
        <f t="shared" si="6"/>
        <v>217844</v>
      </c>
      <c r="S24" s="34">
        <f t="shared" si="6"/>
        <v>6976</v>
      </c>
      <c r="T24" s="34">
        <f t="shared" si="6"/>
        <v>2961</v>
      </c>
      <c r="U24" s="36">
        <f t="shared" si="6"/>
        <v>1667058</v>
      </c>
    </row>
    <row r="25" spans="1:21" ht="15" customHeight="1">
      <c r="A25" s="19">
        <v>15</v>
      </c>
      <c r="B25" s="19" t="s">
        <v>64</v>
      </c>
      <c r="C25" s="26">
        <v>535997</v>
      </c>
      <c r="D25" s="27">
        <v>6517.55</v>
      </c>
      <c r="E25" s="27">
        <v>11631.86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6517.55</v>
      </c>
      <c r="K25" s="29">
        <v>0</v>
      </c>
      <c r="L25" s="30">
        <f t="shared" si="1"/>
        <v>547628.86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547628.16</v>
      </c>
      <c r="T25" s="32">
        <v>0</v>
      </c>
      <c r="U25" s="33">
        <f>SUM(M25:T25)</f>
        <v>547628.16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29266</v>
      </c>
      <c r="E26" s="27">
        <v>0</v>
      </c>
      <c r="F26" s="27">
        <v>0</v>
      </c>
      <c r="G26" s="27">
        <v>1997</v>
      </c>
      <c r="H26" s="27">
        <v>1214</v>
      </c>
      <c r="I26" s="28">
        <f>+H26-G26</f>
        <v>-783</v>
      </c>
      <c r="J26" s="27">
        <v>30049</v>
      </c>
      <c r="K26" s="29">
        <v>30049</v>
      </c>
      <c r="L26" s="30">
        <f t="shared" si="1"/>
        <v>30049</v>
      </c>
      <c r="M26" s="27">
        <v>30049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30049</v>
      </c>
    </row>
    <row r="27" spans="1:21" ht="15" customHeight="1">
      <c r="A27" s="61"/>
      <c r="B27" s="61" t="s">
        <v>66</v>
      </c>
      <c r="C27" s="34">
        <f aca="true" t="shared" si="7" ref="C27:I27">SUM(C25:C26)</f>
        <v>535997</v>
      </c>
      <c r="D27" s="34">
        <f t="shared" si="7"/>
        <v>35783.55</v>
      </c>
      <c r="E27" s="34">
        <f t="shared" si="7"/>
        <v>11631.86</v>
      </c>
      <c r="F27" s="34">
        <f t="shared" si="7"/>
        <v>0</v>
      </c>
      <c r="G27" s="34">
        <f t="shared" si="7"/>
        <v>1997</v>
      </c>
      <c r="H27" s="34">
        <f t="shared" si="7"/>
        <v>1214</v>
      </c>
      <c r="I27" s="34">
        <f t="shared" si="7"/>
        <v>-783</v>
      </c>
      <c r="J27" s="34">
        <f>K27+L27-(C27+D27+E27+F27)</f>
        <v>30832</v>
      </c>
      <c r="K27" s="34">
        <f>SUM(J25:J26)</f>
        <v>36566.55</v>
      </c>
      <c r="L27" s="34">
        <f aca="true" t="shared" si="8" ref="L27:U27">SUM(L25:L26)</f>
        <v>577677.86</v>
      </c>
      <c r="M27" s="34">
        <f t="shared" si="8"/>
        <v>30049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547628.16</v>
      </c>
      <c r="T27" s="34">
        <f t="shared" si="8"/>
        <v>0</v>
      </c>
      <c r="U27" s="36">
        <f t="shared" si="8"/>
        <v>577677.16</v>
      </c>
    </row>
    <row r="28" spans="1:21" ht="15" customHeight="1">
      <c r="A28" s="62"/>
      <c r="B28" s="62" t="s">
        <v>67</v>
      </c>
      <c r="C28" s="40">
        <f aca="true" t="shared" si="9" ref="C28:U28">+C20+C24+C27</f>
        <v>4193977</v>
      </c>
      <c r="D28" s="40">
        <f t="shared" si="9"/>
        <v>386391.44</v>
      </c>
      <c r="E28" s="40">
        <f t="shared" si="9"/>
        <v>163127.22999999998</v>
      </c>
      <c r="F28" s="40">
        <f t="shared" si="9"/>
        <v>1672296.1400000001</v>
      </c>
      <c r="G28" s="40">
        <f t="shared" si="9"/>
        <v>361856</v>
      </c>
      <c r="H28" s="40">
        <f t="shared" si="9"/>
        <v>450331.19</v>
      </c>
      <c r="I28" s="40">
        <f t="shared" si="9"/>
        <v>88475.19</v>
      </c>
      <c r="J28" s="40">
        <f t="shared" si="9"/>
        <v>6018958.88</v>
      </c>
      <c r="K28" s="40">
        <f t="shared" si="9"/>
        <v>3765086.7199999997</v>
      </c>
      <c r="L28" s="40">
        <f t="shared" si="9"/>
        <v>4061192.36</v>
      </c>
      <c r="M28" s="40">
        <f t="shared" si="9"/>
        <v>1285157</v>
      </c>
      <c r="N28" s="40">
        <f t="shared" si="9"/>
        <v>51919</v>
      </c>
      <c r="O28" s="40">
        <f t="shared" si="9"/>
        <v>308643</v>
      </c>
      <c r="P28" s="40">
        <f t="shared" si="9"/>
        <v>0</v>
      </c>
      <c r="Q28" s="40">
        <f t="shared" si="9"/>
        <v>440802.9</v>
      </c>
      <c r="R28" s="40">
        <f t="shared" si="9"/>
        <v>760173.03</v>
      </c>
      <c r="S28" s="40">
        <f t="shared" si="9"/>
        <v>1181200.72</v>
      </c>
      <c r="T28" s="40">
        <f t="shared" si="9"/>
        <v>33296</v>
      </c>
      <c r="U28" s="41">
        <f t="shared" si="9"/>
        <v>4061191.6500000004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11.0039062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3"/>
      <c r="O1" s="93"/>
      <c r="P1" s="93"/>
      <c r="Q1" s="93"/>
      <c r="R1" s="93"/>
      <c r="S1" s="93"/>
      <c r="T1" s="93"/>
      <c r="U1" s="93"/>
    </row>
    <row r="2" spans="1:21" ht="21" customHeight="1">
      <c r="A2" s="50"/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95" t="s">
        <v>81</v>
      </c>
      <c r="N2" s="95"/>
      <c r="O2" s="95"/>
      <c r="P2" s="95"/>
      <c r="Q2" s="95"/>
      <c r="R2" s="95"/>
      <c r="S2" s="95"/>
      <c r="T2" s="95"/>
      <c r="U2" s="95"/>
    </row>
    <row r="3" spans="1:21" ht="16.5" customHeight="1">
      <c r="A3" s="63"/>
      <c r="B3" s="63"/>
      <c r="C3" s="128" t="s">
        <v>3</v>
      </c>
      <c r="D3" s="129"/>
      <c r="E3" s="129"/>
      <c r="F3" s="129"/>
      <c r="G3" s="129"/>
      <c r="H3" s="129"/>
      <c r="I3" s="129"/>
      <c r="J3" s="129"/>
      <c r="K3" s="129"/>
      <c r="L3" s="130"/>
      <c r="M3" s="131" t="s">
        <v>4</v>
      </c>
      <c r="N3" s="132"/>
      <c r="O3" s="132"/>
      <c r="P3" s="132"/>
      <c r="Q3" s="132"/>
      <c r="R3" s="132"/>
      <c r="S3" s="132"/>
      <c r="T3" s="132"/>
      <c r="U3" s="133"/>
    </row>
    <row r="4" spans="1:21" ht="12.75" customHeight="1">
      <c r="A4" s="112" t="s">
        <v>5</v>
      </c>
      <c r="B4" s="114"/>
      <c r="C4" s="117" t="s">
        <v>6</v>
      </c>
      <c r="D4" s="120" t="s">
        <v>7</v>
      </c>
      <c r="E4" s="117" t="s">
        <v>8</v>
      </c>
      <c r="F4" s="120" t="s">
        <v>9</v>
      </c>
      <c r="G4" s="117" t="s">
        <v>10</v>
      </c>
      <c r="H4" s="120" t="s">
        <v>11</v>
      </c>
      <c r="I4" s="117" t="s">
        <v>12</v>
      </c>
      <c r="J4" s="120" t="s">
        <v>13</v>
      </c>
      <c r="K4" s="117" t="s">
        <v>14</v>
      </c>
      <c r="L4" s="120" t="s">
        <v>15</v>
      </c>
      <c r="M4" s="117" t="s">
        <v>16</v>
      </c>
      <c r="N4" s="120" t="s">
        <v>17</v>
      </c>
      <c r="O4" s="117" t="s">
        <v>18</v>
      </c>
      <c r="P4" s="120" t="s">
        <v>19</v>
      </c>
      <c r="Q4" s="117" t="s">
        <v>20</v>
      </c>
      <c r="R4" s="120" t="s">
        <v>21</v>
      </c>
      <c r="S4" s="117" t="s">
        <v>22</v>
      </c>
      <c r="T4" s="120" t="s">
        <v>23</v>
      </c>
      <c r="U4" s="117" t="s">
        <v>24</v>
      </c>
    </row>
    <row r="5" spans="1:21" ht="15.75" customHeight="1">
      <c r="A5" s="106" t="s">
        <v>80</v>
      </c>
      <c r="B5" s="108"/>
      <c r="C5" s="118"/>
      <c r="D5" s="121"/>
      <c r="E5" s="118"/>
      <c r="F5" s="121"/>
      <c r="G5" s="118"/>
      <c r="H5" s="121"/>
      <c r="I5" s="118"/>
      <c r="J5" s="121"/>
      <c r="K5" s="118"/>
      <c r="L5" s="121"/>
      <c r="M5" s="118"/>
      <c r="N5" s="121"/>
      <c r="O5" s="118"/>
      <c r="P5" s="121"/>
      <c r="Q5" s="118"/>
      <c r="R5" s="121"/>
      <c r="S5" s="118"/>
      <c r="T5" s="121"/>
      <c r="U5" s="118"/>
    </row>
    <row r="6" spans="1:21" ht="136.5" customHeight="1">
      <c r="A6" s="135"/>
      <c r="B6" s="136"/>
      <c r="C6" s="119"/>
      <c r="D6" s="122"/>
      <c r="E6" s="119"/>
      <c r="F6" s="122"/>
      <c r="G6" s="119"/>
      <c r="H6" s="122"/>
      <c r="I6" s="119"/>
      <c r="J6" s="122"/>
      <c r="K6" s="119"/>
      <c r="L6" s="122"/>
      <c r="M6" s="119"/>
      <c r="N6" s="122"/>
      <c r="O6" s="119"/>
      <c r="P6" s="122"/>
      <c r="Q6" s="119"/>
      <c r="R6" s="122"/>
      <c r="S6" s="119"/>
      <c r="T6" s="122"/>
      <c r="U6" s="119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15" t="s">
        <v>68</v>
      </c>
      <c r="B8" s="115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49404</v>
      </c>
      <c r="E9" s="42">
        <v>902</v>
      </c>
      <c r="F9" s="42">
        <v>0</v>
      </c>
      <c r="G9" s="43">
        <v>12037</v>
      </c>
      <c r="H9" s="42">
        <v>15904</v>
      </c>
      <c r="I9" s="44">
        <f aca="true" t="shared" si="0" ref="I9:I17">+H9-G9</f>
        <v>3867</v>
      </c>
      <c r="J9" s="45"/>
      <c r="K9" s="43">
        <v>827145</v>
      </c>
      <c r="L9" s="44">
        <f aca="true" t="shared" si="1" ref="L9:L17">+C9+D9+E9+F9-I9-J9+K9</f>
        <v>873584</v>
      </c>
      <c r="M9" s="43">
        <v>0</v>
      </c>
      <c r="N9" s="45"/>
      <c r="O9" s="43">
        <v>100394</v>
      </c>
      <c r="P9" s="43">
        <v>0</v>
      </c>
      <c r="Q9" s="43">
        <v>299544</v>
      </c>
      <c r="R9" s="43">
        <v>156671</v>
      </c>
      <c r="S9" s="43">
        <v>0</v>
      </c>
      <c r="T9" s="43">
        <v>316975</v>
      </c>
      <c r="U9" s="44">
        <f aca="true" t="shared" si="2" ref="U9:U17">SUM(M9:T9)</f>
        <v>873584</v>
      </c>
    </row>
    <row r="10" spans="1:21" ht="15" customHeight="1">
      <c r="A10" s="1">
        <v>18</v>
      </c>
      <c r="B10" s="1" t="s">
        <v>70</v>
      </c>
      <c r="C10" s="67"/>
      <c r="D10" s="42">
        <v>92388</v>
      </c>
      <c r="E10" s="42">
        <v>11082.74</v>
      </c>
      <c r="F10" s="42">
        <v>21475</v>
      </c>
      <c r="G10" s="43">
        <v>16141.83</v>
      </c>
      <c r="H10" s="42">
        <v>18879.46</v>
      </c>
      <c r="I10" s="44">
        <f t="shared" si="0"/>
        <v>2737.629999999999</v>
      </c>
      <c r="J10" s="45"/>
      <c r="K10" s="43">
        <v>448875</v>
      </c>
      <c r="L10" s="44">
        <f t="shared" si="1"/>
        <v>571083.11</v>
      </c>
      <c r="M10" s="43">
        <v>2543</v>
      </c>
      <c r="N10" s="45"/>
      <c r="O10" s="43">
        <v>84015</v>
      </c>
      <c r="P10" s="43">
        <v>0</v>
      </c>
      <c r="Q10" s="43">
        <v>171519</v>
      </c>
      <c r="R10" s="43">
        <v>68531</v>
      </c>
      <c r="S10" s="43">
        <v>10952.11</v>
      </c>
      <c r="T10" s="43">
        <v>233523</v>
      </c>
      <c r="U10" s="44">
        <f t="shared" si="2"/>
        <v>571083.11</v>
      </c>
    </row>
    <row r="11" spans="1:21" ht="15" customHeight="1">
      <c r="A11" s="1">
        <v>19</v>
      </c>
      <c r="B11" s="1" t="s">
        <v>71</v>
      </c>
      <c r="C11" s="67"/>
      <c r="D11" s="42">
        <v>32137.5</v>
      </c>
      <c r="E11" s="42">
        <v>0</v>
      </c>
      <c r="F11" s="42">
        <v>2511</v>
      </c>
      <c r="G11" s="43">
        <v>9361.34</v>
      </c>
      <c r="H11" s="42">
        <v>8171.84</v>
      </c>
      <c r="I11" s="44">
        <f t="shared" si="0"/>
        <v>-1189.5</v>
      </c>
      <c r="J11" s="45"/>
      <c r="K11" s="43">
        <v>109516</v>
      </c>
      <c r="L11" s="44">
        <f t="shared" si="1"/>
        <v>145354</v>
      </c>
      <c r="M11" s="43">
        <v>0</v>
      </c>
      <c r="N11" s="45"/>
      <c r="O11" s="43">
        <v>29848</v>
      </c>
      <c r="P11" s="43">
        <v>0</v>
      </c>
      <c r="Q11" s="43">
        <v>2834</v>
      </c>
      <c r="R11" s="43">
        <v>5236</v>
      </c>
      <c r="S11" s="43">
        <v>0</v>
      </c>
      <c r="T11" s="43">
        <v>107436</v>
      </c>
      <c r="U11" s="44">
        <f t="shared" si="2"/>
        <v>145354</v>
      </c>
    </row>
    <row r="12" spans="1:21" ht="15" customHeight="1">
      <c r="A12" s="1">
        <v>20</v>
      </c>
      <c r="B12" s="1" t="s">
        <v>72</v>
      </c>
      <c r="C12" s="67"/>
      <c r="D12" s="42">
        <v>60908</v>
      </c>
      <c r="E12" s="42">
        <v>0</v>
      </c>
      <c r="F12" s="42">
        <v>172602</v>
      </c>
      <c r="G12" s="43">
        <v>7390</v>
      </c>
      <c r="H12" s="42">
        <v>19913</v>
      </c>
      <c r="I12" s="44">
        <f t="shared" si="0"/>
        <v>12523</v>
      </c>
      <c r="J12" s="45"/>
      <c r="K12" s="43">
        <v>319388</v>
      </c>
      <c r="L12" s="44">
        <f t="shared" si="1"/>
        <v>540375</v>
      </c>
      <c r="M12" s="43">
        <v>142593</v>
      </c>
      <c r="N12" s="45"/>
      <c r="O12" s="43">
        <v>31540</v>
      </c>
      <c r="P12" s="43">
        <v>0</v>
      </c>
      <c r="Q12" s="43">
        <v>349979</v>
      </c>
      <c r="R12" s="43">
        <v>15913</v>
      </c>
      <c r="S12" s="43">
        <v>0</v>
      </c>
      <c r="T12" s="43">
        <v>350</v>
      </c>
      <c r="U12" s="44">
        <f t="shared" si="2"/>
        <v>540375</v>
      </c>
    </row>
    <row r="13" spans="1:21" ht="15" customHeight="1">
      <c r="A13" s="1">
        <v>21</v>
      </c>
      <c r="B13" s="1" t="s">
        <v>73</v>
      </c>
      <c r="C13" s="67"/>
      <c r="D13" s="42">
        <v>0</v>
      </c>
      <c r="E13" s="42">
        <v>0</v>
      </c>
      <c r="F13" s="42">
        <v>0</v>
      </c>
      <c r="G13" s="43">
        <v>2848</v>
      </c>
      <c r="H13" s="42">
        <v>2107</v>
      </c>
      <c r="I13" s="44">
        <f t="shared" si="0"/>
        <v>-741</v>
      </c>
      <c r="J13" s="45"/>
      <c r="K13" s="43">
        <v>42111</v>
      </c>
      <c r="L13" s="44">
        <f t="shared" si="1"/>
        <v>42852</v>
      </c>
      <c r="M13" s="43">
        <v>0</v>
      </c>
      <c r="N13" s="45"/>
      <c r="O13" s="43">
        <v>0</v>
      </c>
      <c r="P13" s="43">
        <v>0</v>
      </c>
      <c r="Q13" s="43">
        <v>33452</v>
      </c>
      <c r="R13" s="43">
        <v>9400</v>
      </c>
      <c r="S13" s="43">
        <v>0</v>
      </c>
      <c r="T13" s="43">
        <v>0</v>
      </c>
      <c r="U13" s="44">
        <f t="shared" si="2"/>
        <v>42852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0</v>
      </c>
      <c r="F14" s="42">
        <v>0</v>
      </c>
      <c r="G14" s="43">
        <v>3589</v>
      </c>
      <c r="H14" s="42">
        <v>6035</v>
      </c>
      <c r="I14" s="44">
        <f t="shared" si="0"/>
        <v>2446</v>
      </c>
      <c r="J14" s="45"/>
      <c r="K14" s="43">
        <v>45914</v>
      </c>
      <c r="L14" s="44">
        <f t="shared" si="1"/>
        <v>43468</v>
      </c>
      <c r="M14" s="43">
        <v>0</v>
      </c>
      <c r="N14" s="45"/>
      <c r="O14" s="43">
        <v>28198</v>
      </c>
      <c r="P14" s="43">
        <v>0</v>
      </c>
      <c r="Q14" s="43">
        <v>7294</v>
      </c>
      <c r="R14" s="43">
        <v>7562</v>
      </c>
      <c r="S14" s="43">
        <v>0</v>
      </c>
      <c r="T14" s="43">
        <v>414</v>
      </c>
      <c r="U14" s="44">
        <f t="shared" si="2"/>
        <v>43468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0</v>
      </c>
      <c r="E16" s="42">
        <v>0</v>
      </c>
      <c r="F16" s="42">
        <v>0</v>
      </c>
      <c r="G16" s="42">
        <v>10032</v>
      </c>
      <c r="H16" s="42">
        <v>12167</v>
      </c>
      <c r="I16" s="44">
        <f t="shared" si="0"/>
        <v>2135</v>
      </c>
      <c r="J16" s="45"/>
      <c r="K16" s="43">
        <v>44703</v>
      </c>
      <c r="L16" s="44">
        <f t="shared" si="1"/>
        <v>42568</v>
      </c>
      <c r="M16" s="43">
        <v>0</v>
      </c>
      <c r="N16" s="45"/>
      <c r="O16" s="43">
        <v>21986</v>
      </c>
      <c r="P16" s="43">
        <v>0</v>
      </c>
      <c r="Q16" s="43">
        <v>5873</v>
      </c>
      <c r="R16" s="43">
        <v>14709</v>
      </c>
      <c r="S16" s="43">
        <v>0</v>
      </c>
      <c r="T16" s="43">
        <v>0</v>
      </c>
      <c r="U16" s="44">
        <f t="shared" si="2"/>
        <v>42568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0</v>
      </c>
      <c r="F17" s="42">
        <v>1978</v>
      </c>
      <c r="G17" s="42">
        <v>36718</v>
      </c>
      <c r="H17" s="42">
        <v>27217</v>
      </c>
      <c r="I17" s="44">
        <f t="shared" si="0"/>
        <v>-9501</v>
      </c>
      <c r="J17" s="45"/>
      <c r="K17" s="43">
        <v>391039.74</v>
      </c>
      <c r="L17" s="44">
        <f t="shared" si="1"/>
        <v>402518.74</v>
      </c>
      <c r="M17" s="43">
        <v>0</v>
      </c>
      <c r="N17" s="45"/>
      <c r="O17" s="43">
        <v>0</v>
      </c>
      <c r="P17" s="43">
        <v>0</v>
      </c>
      <c r="Q17" s="43">
        <v>274496</v>
      </c>
      <c r="R17" s="43">
        <v>128022.74</v>
      </c>
      <c r="S17" s="43">
        <v>0</v>
      </c>
      <c r="T17" s="43">
        <v>0</v>
      </c>
      <c r="U17" s="44">
        <f t="shared" si="2"/>
        <v>402518.74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234837.5</v>
      </c>
      <c r="E18" s="47">
        <f t="shared" si="3"/>
        <v>11984.74</v>
      </c>
      <c r="F18" s="47">
        <f t="shared" si="3"/>
        <v>198566</v>
      </c>
      <c r="G18" s="47">
        <f t="shared" si="3"/>
        <v>98117.17</v>
      </c>
      <c r="H18" s="47">
        <f t="shared" si="3"/>
        <v>110394.3</v>
      </c>
      <c r="I18" s="48">
        <f t="shared" si="3"/>
        <v>12277.129999999997</v>
      </c>
      <c r="J18" s="47">
        <f t="shared" si="3"/>
        <v>0</v>
      </c>
      <c r="K18" s="49">
        <f t="shared" si="3"/>
        <v>2228691.74</v>
      </c>
      <c r="L18" s="48">
        <f t="shared" si="3"/>
        <v>2661802.8499999996</v>
      </c>
      <c r="M18" s="48">
        <f t="shared" si="3"/>
        <v>145136</v>
      </c>
      <c r="N18" s="48">
        <f t="shared" si="3"/>
        <v>0</v>
      </c>
      <c r="O18" s="47">
        <f t="shared" si="3"/>
        <v>295981</v>
      </c>
      <c r="P18" s="47">
        <f t="shared" si="3"/>
        <v>0</v>
      </c>
      <c r="Q18" s="47">
        <f t="shared" si="3"/>
        <v>1144991</v>
      </c>
      <c r="R18" s="47">
        <f t="shared" si="3"/>
        <v>406044.74</v>
      </c>
      <c r="S18" s="47">
        <f t="shared" si="3"/>
        <v>10952.11</v>
      </c>
      <c r="T18" s="47">
        <f t="shared" si="3"/>
        <v>658698</v>
      </c>
      <c r="U18" s="48">
        <f t="shared" si="3"/>
        <v>2661802.8499999996</v>
      </c>
    </row>
    <row r="22" spans="7:10" ht="15" customHeight="1">
      <c r="G22" s="134" t="s">
        <v>79</v>
      </c>
      <c r="H22" s="134"/>
      <c r="I22" s="134"/>
      <c r="J22" s="8">
        <f>+('semilavorati aggregato'!J28)-('semilavorati aggregato'!K28+'monomeri aggregato'!K18)</f>
        <v>25180.419999999925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2021-03-31T09:21:31Z</cp:lastPrinted>
  <dcterms:created xsi:type="dcterms:W3CDTF">2021-03-30T13:20:24Z</dcterms:created>
  <dcterms:modified xsi:type="dcterms:W3CDTF">2021-04-02T09:02:46Z</dcterms:modified>
  <cp:category/>
  <cp:version/>
  <cp:contentType/>
  <cp:contentStatus/>
</cp:coreProperties>
</file>