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emilavorati mensile" sheetId="1" r:id="rId1"/>
    <sheet name="monomeri mensile" sheetId="2" r:id="rId2"/>
    <sheet name="semilavorati aggregato" sheetId="3" r:id="rId3"/>
    <sheet name="monomeri aggregato" sheetId="4" r:id="rId4"/>
  </sheets>
  <definedNames/>
  <calcPr fullCalcOnLoad="1"/>
</workbook>
</file>

<file path=xl/sharedStrings.xml><?xml version="1.0" encoding="utf-8"?>
<sst xmlns="http://schemas.openxmlformats.org/spreadsheetml/2006/main" count="258" uniqueCount="82">
  <si>
    <t>BOLLETTINO INDUSTRIA PETROLCHIMICA</t>
  </si>
  <si>
    <t>Ministero dello Sviluppo Economico</t>
  </si>
  <si>
    <t>la materia è espressa in TONNELLATE con 2 cifre decimali</t>
  </si>
  <si>
    <t>DISPONIBILITA'</t>
  </si>
  <si>
    <t>UTILIZZO</t>
  </si>
  <si>
    <t>Report costruito su dati definitivi</t>
  </si>
  <si>
    <t>Arrivi da Raffinerie</t>
  </si>
  <si>
    <t>Arrivi da altro Petrolchimico</t>
  </si>
  <si>
    <t>Arrivi da altro Impianto</t>
  </si>
  <si>
    <t>Importazione</t>
  </si>
  <si>
    <t>Stoccaggio Inizio Mese</t>
  </si>
  <si>
    <t>Stoccaggio Fine Mese</t>
  </si>
  <si>
    <t>Delta Stock</t>
  </si>
  <si>
    <t>Passato in lavorazione</t>
  </si>
  <si>
    <t>Prodotti ottenuti</t>
  </si>
  <si>
    <t>Disponibile</t>
  </si>
  <si>
    <t>Ritorni al settore petrolifero</t>
  </si>
  <si>
    <t>Invii a Centrale Termoelettr.</t>
  </si>
  <si>
    <t>Consegne ad altro petrolchimico</t>
  </si>
  <si>
    <t xml:space="preserve">Vendite ad altro denunciante </t>
  </si>
  <si>
    <t xml:space="preserve">Vendite al mercato Interno </t>
  </si>
  <si>
    <t>Vendite al mercato Estero</t>
  </si>
  <si>
    <t>Consumi Diretti Energetici</t>
  </si>
  <si>
    <t xml:space="preserve">Consumi NON Energetici </t>
  </si>
  <si>
    <t>Totale Utilizzato</t>
  </si>
  <si>
    <t>Periodo: settembre 2020</t>
  </si>
  <si>
    <t>Codice</t>
  </si>
  <si>
    <t>Prodotto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</si>
  <si>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</si>
  <si>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</si>
  <si>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</si>
  <si>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</si>
  <si>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</si>
  <si>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</si>
  <si>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</si>
  <si>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</si>
  <si>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</si>
  <si>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</si>
  <si>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</si>
  <si>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</si>
  <si>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</si>
  <si>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</si>
  <si>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</si>
  <si>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</si>
  <si>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</si>
  <si>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</si>
  <si>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</si>
  <si>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A) CARICHE SEMILAVORATI</t>
  </si>
  <si>
    <t>GAS ALLO STATO GASSOSO</t>
  </si>
  <si>
    <t xml:space="preserve">GAS ALLO STATO LIQUIDO  </t>
  </si>
  <si>
    <t>VIRGIN NAFTA</t>
  </si>
  <si>
    <t>BENZINA</t>
  </si>
  <si>
    <t>PETROLI</t>
  </si>
  <si>
    <t>GASOLI DEP+PENT+TPIO</t>
  </si>
  <si>
    <t xml:space="preserve">OLI COMBUSTIBILI ATZ </t>
  </si>
  <si>
    <t>OLI COMBUSTIBILI BTZ / FOK</t>
  </si>
  <si>
    <t>SEMILAVORATI (xileni-ompx-metax)</t>
  </si>
  <si>
    <t>OSSIGENATI</t>
  </si>
  <si>
    <t>ALTRI PETROLIFERI</t>
  </si>
  <si>
    <t>TOTALE CICLO PRIMARIO</t>
  </si>
  <si>
    <t>GPL (FRAZ C4-RAFF 1)</t>
  </si>
  <si>
    <t>BENZINE SEMILAVORATE</t>
  </si>
  <si>
    <t>PARAFFINA / OLEFINE</t>
  </si>
  <si>
    <t>TOTALE CICLO SECONDARIO</t>
  </si>
  <si>
    <t>METANO</t>
  </si>
  <si>
    <t>METANOLO-ETANOLO</t>
  </si>
  <si>
    <t>TOTALE ALTRI SETTORI</t>
  </si>
  <si>
    <t>TOTALE</t>
  </si>
  <si>
    <t>B) MONOMERI</t>
  </si>
  <si>
    <t>ETILENE</t>
  </si>
  <si>
    <t>PROPILENE</t>
  </si>
  <si>
    <t>BUTADIENE</t>
  </si>
  <si>
    <t>BENZENE</t>
  </si>
  <si>
    <t>TOLUENE</t>
  </si>
  <si>
    <t>ISOMERI + ETILBENZENE</t>
  </si>
  <si>
    <t>CUMENE</t>
  </si>
  <si>
    <t>PARAFFINE</t>
  </si>
  <si>
    <t xml:space="preserve">ALTRI CHIMICI </t>
  </si>
  <si>
    <t xml:space="preserve">TOTALE </t>
  </si>
  <si>
    <t>PERDITA LAVORAZIONE</t>
  </si>
  <si>
    <t>Periodo: gennaio-settembre 2020</t>
  </si>
  <si>
    <t>DGISSEG DIV.3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</si>
</sst>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5">
    <font>
      <sz val="11"/>
      <color indexed="8"/>
      <name val="Calibri"/>
      <family val="0"/>
    </font>
    <font>
      <sz val="11"/>
      <color indexed="11"/>
      <name val="Calibri"/>
      <family val="0"/>
    </font>
    <font>
      <b/>
      <sz val="10"/>
      <color indexed="9"/>
      <name val="Calibri"/>
      <family val="0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b/>
      <sz val="8"/>
      <color indexed="8"/>
      <name val="Calibri"/>
      <family val="0"/>
    </font>
    <font>
      <b/>
      <sz val="16"/>
      <color indexed="8"/>
      <name val="Calibri"/>
      <family val="0"/>
    </font>
    <font>
      <b/>
      <sz val="14"/>
      <color indexed="21"/>
      <name val="Calibri"/>
      <family val="0"/>
    </font>
    <font>
      <sz val="16"/>
      <color indexed="8"/>
      <name val="Calibri"/>
      <family val="0"/>
    </font>
    <font>
      <b/>
      <sz val="12"/>
      <color indexed="8"/>
      <name val="Calibri"/>
      <family val="0"/>
    </font>
    <font>
      <b/>
      <sz val="12"/>
      <color indexed="24"/>
      <name val="Calibri"/>
      <family val="0"/>
    </font>
    <font>
      <b/>
      <sz val="11"/>
      <color indexed="8"/>
      <name val="Calibri"/>
      <family val="0"/>
    </font>
    <font>
      <b/>
      <sz val="10"/>
      <color indexed="24"/>
      <name val="Calibri"/>
      <family val="2"/>
    </font>
    <font>
      <sz val="11"/>
      <color indexed="9"/>
      <name val="Calibri"/>
      <family val="2"/>
    </font>
    <font>
      <b/>
      <sz val="11"/>
      <color indexed="23"/>
      <name val="Calibri"/>
      <family val="2"/>
    </font>
    <font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24"/>
      <name val="Calibri"/>
      <family val="2"/>
    </font>
    <font>
      <sz val="11"/>
      <color indexed="60"/>
      <name val="Calibri"/>
      <family val="2"/>
    </font>
    <font>
      <b/>
      <sz val="11"/>
      <color indexed="12"/>
      <name val="Calibri"/>
      <family val="2"/>
    </font>
    <font>
      <sz val="11"/>
      <color indexed="53"/>
      <name val="Calibri"/>
      <family val="2"/>
    </font>
    <font>
      <i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36"/>
      <name val="Calibri"/>
      <family val="2"/>
    </font>
    <font>
      <sz val="11"/>
      <color indexed="5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2"/>
      </left>
      <right style="thin">
        <color indexed="16"/>
      </right>
      <top style="thin">
        <color indexed="9"/>
      </top>
      <bottom style="medium">
        <color indexed="18"/>
      </bottom>
    </border>
    <border>
      <left>
        <color indexed="63"/>
      </left>
      <right style="thin">
        <color indexed="12"/>
      </right>
      <top style="thin">
        <color indexed="9"/>
      </top>
      <bottom style="medium">
        <color indexed="18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>
        <color indexed="12"/>
      </left>
      <right>
        <color indexed="63"/>
      </right>
      <top style="thin">
        <color indexed="9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thin">
        <color indexed="9"/>
      </top>
      <bottom style="medium">
        <color indexed="1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hair">
        <color indexed="12"/>
      </left>
      <right style="thin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>
        <color indexed="10"/>
      </left>
      <right style="thin">
        <color indexed="9"/>
      </right>
      <top style="thin">
        <color indexed="12"/>
      </top>
      <bottom>
        <color indexed="63"/>
      </bottom>
    </border>
    <border>
      <left style="thin">
        <color indexed="10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10"/>
      </right>
      <top style="thin">
        <color indexed="12"/>
      </top>
      <bottom>
        <color indexed="63"/>
      </bottom>
    </border>
    <border>
      <left style="thin">
        <color indexed="9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10"/>
      </right>
      <top>
        <color indexed="63"/>
      </top>
      <bottom style="thin">
        <color indexed="25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 style="hair">
        <color indexed="12"/>
      </right>
      <top>
        <color indexed="63"/>
      </top>
      <bottom style="hair">
        <color indexed="12"/>
      </bottom>
    </border>
    <border>
      <left style="thick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9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12"/>
      </left>
      <right>
        <color indexed="63"/>
      </right>
      <top style="thin">
        <color indexed="9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9"/>
      </top>
      <bottom style="thin">
        <color indexed="12"/>
      </bottom>
    </border>
    <border>
      <left>
        <color indexed="63"/>
      </left>
      <right style="thin">
        <color indexed="10"/>
      </right>
      <top style="hair">
        <color indexed="12"/>
      </top>
      <bottom style="hair">
        <color indexed="12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37">
    <xf numFmtId="0" fontId="0" fillId="0" borderId="0" xfId="0" applyFill="1" applyAlignment="1" applyProtection="1">
      <alignment/>
      <protection/>
    </xf>
    <xf numFmtId="0" fontId="0" fillId="33" borderId="10" xfId="0" applyFill="1" applyBorder="1" applyAlignment="1" applyProtection="1">
      <alignment horizontal="left"/>
      <protection/>
    </xf>
    <xf numFmtId="2" fontId="1" fillId="34" borderId="11" xfId="0" applyNumberFormat="1" applyFont="1" applyFill="1" applyBorder="1" applyAlignment="1" applyProtection="1">
      <alignment horizontal="right"/>
      <protection locked="0"/>
    </xf>
    <xf numFmtId="0" fontId="2" fillId="35" borderId="12" xfId="0" applyFont="1" applyFill="1" applyBorder="1" applyAlignment="1" applyProtection="1">
      <alignment/>
      <protection/>
    </xf>
    <xf numFmtId="0" fontId="2" fillId="35" borderId="13" xfId="0" applyFont="1" applyFill="1" applyBorder="1" applyAlignment="1" applyProtection="1">
      <alignment/>
      <protection/>
    </xf>
    <xf numFmtId="0" fontId="3" fillId="36" borderId="0" xfId="0" applyFont="1" applyFill="1" applyAlignment="1" applyProtection="1">
      <alignment horizontal="center" wrapText="1"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 wrapText="1"/>
      <protection/>
    </xf>
    <xf numFmtId="2" fontId="0" fillId="0" borderId="0" xfId="0" applyNumberFormat="1" applyFill="1" applyAlignment="1" applyProtection="1">
      <alignment/>
      <protection/>
    </xf>
    <xf numFmtId="2" fontId="3" fillId="33" borderId="14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 wrapText="1"/>
      <protection/>
    </xf>
    <xf numFmtId="0" fontId="3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2" fillId="37" borderId="13" xfId="0" applyFont="1" applyFill="1" applyBorder="1" applyAlignment="1" applyProtection="1">
      <alignment/>
      <protection/>
    </xf>
    <xf numFmtId="0" fontId="2" fillId="37" borderId="15" xfId="0" applyFont="1" applyFill="1" applyBorder="1" applyAlignment="1" applyProtection="1">
      <alignment/>
      <protection/>
    </xf>
    <xf numFmtId="0" fontId="3" fillId="36" borderId="16" xfId="0" applyFont="1" applyFill="1" applyBorder="1" applyAlignment="1" applyProtection="1">
      <alignment horizontal="center" wrapText="1"/>
      <protection/>
    </xf>
    <xf numFmtId="0" fontId="6" fillId="38" borderId="0" xfId="0" applyFont="1" applyFill="1" applyAlignment="1" applyProtection="1">
      <alignment horizontal="center"/>
      <protection/>
    </xf>
    <xf numFmtId="0" fontId="7" fillId="38" borderId="0" xfId="0" applyFont="1" applyFill="1" applyAlignment="1" applyProtection="1">
      <alignment horizontal="center"/>
      <protection/>
    </xf>
    <xf numFmtId="0" fontId="3" fillId="36" borderId="17" xfId="0" applyFont="1" applyFill="1" applyBorder="1" applyAlignment="1" applyProtection="1">
      <alignment horizontal="center"/>
      <protection/>
    </xf>
    <xf numFmtId="0" fontId="0" fillId="33" borderId="18" xfId="0" applyFill="1" applyBorder="1" applyAlignment="1" applyProtection="1">
      <alignment horizontal="left"/>
      <protection/>
    </xf>
    <xf numFmtId="0" fontId="4" fillId="33" borderId="18" xfId="0" applyFont="1" applyFill="1" applyBorder="1" applyAlignment="1" applyProtection="1">
      <alignment horizontal="left"/>
      <protection/>
    </xf>
    <xf numFmtId="0" fontId="3" fillId="39" borderId="18" xfId="0" applyFont="1" applyFill="1" applyBorder="1" applyAlignment="1" applyProtection="1">
      <alignment horizontal="left"/>
      <protection/>
    </xf>
    <xf numFmtId="0" fontId="3" fillId="40" borderId="18" xfId="0" applyFont="1" applyFill="1" applyBorder="1" applyAlignment="1" applyProtection="1">
      <alignment horizontal="left"/>
      <protection/>
    </xf>
    <xf numFmtId="0" fontId="2" fillId="37" borderId="19" xfId="0" applyFont="1" applyFill="1" applyBorder="1" applyAlignment="1" applyProtection="1">
      <alignment/>
      <protection/>
    </xf>
    <xf numFmtId="0" fontId="3" fillId="41" borderId="10" xfId="0" applyFont="1" applyFill="1" applyBorder="1" applyAlignment="1" applyProtection="1">
      <alignment horizontal="left"/>
      <protection/>
    </xf>
    <xf numFmtId="0" fontId="6" fillId="38" borderId="0" xfId="0" applyFont="1" applyFill="1" applyAlignment="1" applyProtection="1">
      <alignment horizontal="center"/>
      <protection/>
    </xf>
    <xf numFmtId="4" fontId="4" fillId="33" borderId="14" xfId="0" applyNumberFormat="1" applyFont="1" applyFill="1" applyBorder="1" applyAlignment="1" applyProtection="1">
      <alignment horizontal="right"/>
      <protection locked="0"/>
    </xf>
    <xf numFmtId="4" fontId="0" fillId="33" borderId="14" xfId="0" applyNumberFormat="1" applyFont="1" applyFill="1" applyBorder="1" applyAlignment="1" applyProtection="1">
      <alignment horizontal="right"/>
      <protection locked="0"/>
    </xf>
    <xf numFmtId="4" fontId="0" fillId="36" borderId="14" xfId="0" applyNumberFormat="1" applyFont="1" applyFill="1" applyBorder="1" applyAlignment="1" applyProtection="1">
      <alignment horizontal="right"/>
      <protection/>
    </xf>
    <xf numFmtId="4" fontId="0" fillId="0" borderId="20" xfId="0" applyNumberFormat="1" applyFont="1" applyFill="1" applyBorder="1" applyAlignment="1" applyProtection="1">
      <alignment/>
      <protection/>
    </xf>
    <xf numFmtId="4" fontId="0" fillId="36" borderId="14" xfId="0" applyNumberFormat="1" applyFont="1" applyFill="1" applyBorder="1" applyAlignment="1" applyProtection="1">
      <alignment horizontal="right"/>
      <protection locked="0"/>
    </xf>
    <xf numFmtId="4" fontId="0" fillId="0" borderId="14" xfId="0" applyNumberFormat="1" applyFont="1" applyFill="1" applyBorder="1" applyAlignment="1" applyProtection="1">
      <alignment horizontal="right"/>
      <protection/>
    </xf>
    <xf numFmtId="4" fontId="0" fillId="33" borderId="21" xfId="0" applyNumberFormat="1" applyFont="1" applyFill="1" applyBorder="1" applyAlignment="1" applyProtection="1">
      <alignment horizontal="right"/>
      <protection locked="0"/>
    </xf>
    <xf numFmtId="4" fontId="0" fillId="36" borderId="22" xfId="0" applyNumberFormat="1" applyFont="1" applyFill="1" applyBorder="1" applyAlignment="1" applyProtection="1">
      <alignment horizontal="right"/>
      <protection/>
    </xf>
    <xf numFmtId="4" fontId="11" fillId="39" borderId="14" xfId="0" applyNumberFormat="1" applyFont="1" applyFill="1" applyBorder="1" applyAlignment="1" applyProtection="1">
      <alignment horizontal="right"/>
      <protection/>
    </xf>
    <xf numFmtId="4" fontId="11" fillId="39" borderId="14" xfId="0" applyNumberFormat="1" applyFont="1" applyFill="1" applyBorder="1" applyAlignment="1" applyProtection="1">
      <alignment horizontal="right"/>
      <protection locked="0"/>
    </xf>
    <xf numFmtId="4" fontId="11" fillId="39" borderId="22" xfId="0" applyNumberFormat="1" applyFont="1" applyFill="1" applyBorder="1" applyAlignment="1" applyProtection="1">
      <alignment horizontal="right"/>
      <protection/>
    </xf>
    <xf numFmtId="4" fontId="11" fillId="39" borderId="20" xfId="0" applyNumberFormat="1" applyFont="1" applyFill="1" applyBorder="1" applyAlignment="1" applyProtection="1">
      <alignment horizontal="right"/>
      <protection/>
    </xf>
    <xf numFmtId="4" fontId="0" fillId="39" borderId="14" xfId="0" applyNumberFormat="1" applyFont="1" applyFill="1" applyBorder="1" applyAlignment="1" applyProtection="1">
      <alignment horizontal="right"/>
      <protection/>
    </xf>
    <xf numFmtId="4" fontId="0" fillId="39" borderId="22" xfId="0" applyNumberFormat="1" applyFont="1" applyFill="1" applyBorder="1" applyAlignment="1" applyProtection="1">
      <alignment horizontal="right"/>
      <protection/>
    </xf>
    <xf numFmtId="4" fontId="3" fillId="40" borderId="14" xfId="0" applyNumberFormat="1" applyFont="1" applyFill="1" applyBorder="1" applyAlignment="1" applyProtection="1">
      <alignment horizontal="right"/>
      <protection/>
    </xf>
    <xf numFmtId="4" fontId="3" fillId="40" borderId="22" xfId="0" applyNumberFormat="1" applyFont="1" applyFill="1" applyBorder="1" applyAlignment="1" applyProtection="1">
      <alignment horizontal="right"/>
      <protection/>
    </xf>
    <xf numFmtId="4" fontId="0" fillId="0" borderId="11" xfId="0" applyNumberFormat="1" applyFill="1" applyBorder="1" applyAlignment="1" applyProtection="1">
      <alignment horizontal="right"/>
      <protection locked="0"/>
    </xf>
    <xf numFmtId="4" fontId="0" fillId="0" borderId="11" xfId="0" applyNumberFormat="1" applyFill="1" applyBorder="1" applyAlignment="1" applyProtection="1">
      <alignment horizontal="right"/>
      <protection/>
    </xf>
    <xf numFmtId="4" fontId="0" fillId="36" borderId="11" xfId="0" applyNumberFormat="1" applyFill="1" applyBorder="1" applyAlignment="1" applyProtection="1">
      <alignment horizontal="right"/>
      <protection/>
    </xf>
    <xf numFmtId="4" fontId="0" fillId="34" borderId="11" xfId="0" applyNumberFormat="1" applyFill="1" applyBorder="1" applyAlignment="1" applyProtection="1">
      <alignment horizontal="right"/>
      <protection locked="0"/>
    </xf>
    <xf numFmtId="2" fontId="11" fillId="41" borderId="11" xfId="0" applyNumberFormat="1" applyFont="1" applyFill="1" applyBorder="1" applyAlignment="1" applyProtection="1">
      <alignment horizontal="right"/>
      <protection/>
    </xf>
    <xf numFmtId="4" fontId="11" fillId="41" borderId="11" xfId="0" applyNumberFormat="1" applyFont="1" applyFill="1" applyBorder="1" applyAlignment="1" applyProtection="1">
      <alignment horizontal="right"/>
      <protection/>
    </xf>
    <xf numFmtId="4" fontId="3" fillId="41" borderId="11" xfId="0" applyNumberFormat="1" applyFont="1" applyFill="1" applyBorder="1" applyAlignment="1" applyProtection="1">
      <alignment horizontal="right"/>
      <protection/>
    </xf>
    <xf numFmtId="4" fontId="11" fillId="41" borderId="11" xfId="0" applyNumberFormat="1" applyFont="1" applyFill="1" applyBorder="1" applyAlignment="1" applyProtection="1">
      <alignment horizontal="right"/>
      <protection locked="0"/>
    </xf>
    <xf numFmtId="0" fontId="7" fillId="38" borderId="0" xfId="0" applyFont="1" applyFill="1" applyAlignment="1" applyProtection="1">
      <alignment horizontal="center"/>
      <protection/>
    </xf>
    <xf numFmtId="0" fontId="2" fillId="37" borderId="15" xfId="0" applyFont="1" applyFill="1" applyBorder="1" applyAlignment="1" applyProtection="1">
      <alignment/>
      <protection/>
    </xf>
    <xf numFmtId="0" fontId="2" fillId="37" borderId="19" xfId="0" applyFont="1" applyFill="1" applyBorder="1" applyAlignment="1" applyProtection="1">
      <alignment/>
      <protection/>
    </xf>
    <xf numFmtId="0" fontId="3" fillId="36" borderId="17" xfId="0" applyFont="1" applyFill="1" applyBorder="1" applyAlignment="1" applyProtection="1">
      <alignment horizontal="center"/>
      <protection/>
    </xf>
    <xf numFmtId="0" fontId="3" fillId="36" borderId="0" xfId="0" applyFont="1" applyFill="1" applyAlignment="1" applyProtection="1">
      <alignment horizontal="center"/>
      <protection/>
    </xf>
    <xf numFmtId="0" fontId="3" fillId="36" borderId="16" xfId="0" applyFont="1" applyFill="1" applyBorder="1" applyAlignment="1" applyProtection="1">
      <alignment horizontal="center" wrapText="1"/>
      <protection/>
    </xf>
    <xf numFmtId="2" fontId="3" fillId="33" borderId="14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 wrapText="1"/>
      <protection/>
    </xf>
    <xf numFmtId="0" fontId="3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4" fillId="33" borderId="18" xfId="0" applyFont="1" applyFill="1" applyBorder="1" applyAlignment="1" applyProtection="1">
      <alignment horizontal="left"/>
      <protection/>
    </xf>
    <xf numFmtId="0" fontId="3" fillId="39" borderId="18" xfId="0" applyFont="1" applyFill="1" applyBorder="1" applyAlignment="1" applyProtection="1">
      <alignment horizontal="left"/>
      <protection/>
    </xf>
    <xf numFmtId="0" fontId="3" fillId="40" borderId="18" xfId="0" applyFont="1" applyFill="1" applyBorder="1" applyAlignment="1" applyProtection="1">
      <alignment horizontal="left"/>
      <protection/>
    </xf>
    <xf numFmtId="0" fontId="2" fillId="35" borderId="12" xfId="0" applyFont="1" applyFill="1" applyBorder="1" applyAlignment="1" applyProtection="1">
      <alignment/>
      <protection/>
    </xf>
    <xf numFmtId="0" fontId="3" fillId="36" borderId="0" xfId="0" applyFont="1" applyFill="1" applyAlignment="1" applyProtection="1">
      <alignment horizontal="center" wrapText="1"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 wrapText="1"/>
      <protection/>
    </xf>
    <xf numFmtId="2" fontId="1" fillId="34" borderId="11" xfId="0" applyNumberFormat="1" applyFont="1" applyFill="1" applyBorder="1" applyAlignment="1" applyProtection="1">
      <alignment horizontal="right"/>
      <protection locked="0"/>
    </xf>
    <xf numFmtId="0" fontId="3" fillId="41" borderId="10" xfId="0" applyFont="1" applyFill="1" applyBorder="1" applyAlignment="1" applyProtection="1">
      <alignment horizontal="left"/>
      <protection/>
    </xf>
    <xf numFmtId="0" fontId="3" fillId="39" borderId="10" xfId="0" applyFont="1" applyFill="1" applyBorder="1" applyAlignment="1" applyProtection="1">
      <alignment horizontal="left"/>
      <protection/>
    </xf>
    <xf numFmtId="0" fontId="3" fillId="39" borderId="23" xfId="0" applyFont="1" applyFill="1" applyBorder="1" applyAlignment="1" applyProtection="1">
      <alignment horizontal="left"/>
      <protection/>
    </xf>
    <xf numFmtId="0" fontId="3" fillId="40" borderId="10" xfId="0" applyFont="1" applyFill="1" applyBorder="1" applyAlignment="1" applyProtection="1">
      <alignment horizontal="left"/>
      <protection/>
    </xf>
    <xf numFmtId="0" fontId="3" fillId="40" borderId="23" xfId="0" applyFont="1" applyFill="1" applyBorder="1" applyAlignment="1" applyProtection="1">
      <alignment horizontal="left"/>
      <protection/>
    </xf>
    <xf numFmtId="0" fontId="0" fillId="33" borderId="10" xfId="0" applyFill="1" applyBorder="1" applyAlignment="1" applyProtection="1">
      <alignment horizontal="left"/>
      <protection/>
    </xf>
    <xf numFmtId="0" fontId="0" fillId="33" borderId="23" xfId="0" applyFill="1" applyBorder="1" applyAlignment="1" applyProtection="1">
      <alignment horizontal="left"/>
      <protection/>
    </xf>
    <xf numFmtId="0" fontId="4" fillId="33" borderId="10" xfId="0" applyFont="1" applyFill="1" applyBorder="1" applyAlignment="1" applyProtection="1">
      <alignment horizontal="left"/>
      <protection/>
    </xf>
    <xf numFmtId="0" fontId="4" fillId="33" borderId="23" xfId="0" applyFont="1" applyFill="1" applyBorder="1" applyAlignment="1" applyProtection="1">
      <alignment horizontal="left"/>
      <protection/>
    </xf>
    <xf numFmtId="0" fontId="9" fillId="36" borderId="24" xfId="0" applyFont="1" applyFill="1" applyBorder="1" applyAlignment="1" applyProtection="1">
      <alignment horizontal="center" textRotation="90" wrapText="1"/>
      <protection/>
    </xf>
    <xf numFmtId="0" fontId="9" fillId="36" borderId="25" xfId="0" applyFont="1" applyFill="1" applyBorder="1" applyAlignment="1" applyProtection="1">
      <alignment horizontal="center" textRotation="90" wrapText="1"/>
      <protection/>
    </xf>
    <xf numFmtId="0" fontId="9" fillId="36" borderId="26" xfId="0" applyFont="1" applyFill="1" applyBorder="1" applyAlignment="1" applyProtection="1">
      <alignment horizontal="center" textRotation="90" wrapText="1"/>
      <protection/>
    </xf>
    <xf numFmtId="0" fontId="9" fillId="36" borderId="27" xfId="0" applyFont="1" applyFill="1" applyBorder="1" applyAlignment="1" applyProtection="1">
      <alignment horizontal="center" textRotation="90" wrapText="1"/>
      <protection/>
    </xf>
    <xf numFmtId="0" fontId="9" fillId="36" borderId="28" xfId="0" applyFont="1" applyFill="1" applyBorder="1" applyAlignment="1" applyProtection="1">
      <alignment horizontal="center" textRotation="90" wrapText="1"/>
      <protection/>
    </xf>
    <xf numFmtId="0" fontId="9" fillId="36" borderId="29" xfId="0" applyFont="1" applyFill="1" applyBorder="1" applyAlignment="1" applyProtection="1">
      <alignment horizontal="center" textRotation="90" wrapText="1"/>
      <protection/>
    </xf>
    <xf numFmtId="0" fontId="10" fillId="36" borderId="30" xfId="0" applyFont="1" applyFill="1" applyBorder="1" applyAlignment="1" applyProtection="1">
      <alignment horizontal="center" wrapText="1"/>
      <protection/>
    </xf>
    <xf numFmtId="0" fontId="10" fillId="36" borderId="0" xfId="0" applyFont="1" applyFill="1" applyBorder="1" applyAlignment="1" applyProtection="1">
      <alignment horizontal="center" wrapText="1"/>
      <protection/>
    </xf>
    <xf numFmtId="0" fontId="10" fillId="36" borderId="31" xfId="0" applyFont="1" applyFill="1" applyBorder="1" applyAlignment="1" applyProtection="1">
      <alignment horizontal="center" wrapText="1"/>
      <protection/>
    </xf>
    <xf numFmtId="0" fontId="3" fillId="36" borderId="0" xfId="0" applyFont="1" applyFill="1" applyAlignment="1" applyProtection="1">
      <alignment horizontal="center"/>
      <protection/>
    </xf>
    <xf numFmtId="0" fontId="3" fillId="42" borderId="32" xfId="0" applyFont="1" applyFill="1" applyBorder="1" applyAlignment="1" applyProtection="1">
      <alignment horizontal="center"/>
      <protection/>
    </xf>
    <xf numFmtId="0" fontId="3" fillId="42" borderId="33" xfId="0" applyFont="1" applyFill="1" applyBorder="1" applyAlignment="1" applyProtection="1">
      <alignment horizontal="center"/>
      <protection/>
    </xf>
    <xf numFmtId="0" fontId="10" fillId="36" borderId="34" xfId="0" applyFont="1" applyFill="1" applyBorder="1" applyAlignment="1" applyProtection="1">
      <alignment horizontal="center" wrapText="1"/>
      <protection/>
    </xf>
    <xf numFmtId="0" fontId="10" fillId="36" borderId="35" xfId="0" applyFont="1" applyFill="1" applyBorder="1" applyAlignment="1" applyProtection="1">
      <alignment horizontal="center" wrapText="1"/>
      <protection/>
    </xf>
    <xf numFmtId="0" fontId="10" fillId="36" borderId="36" xfId="0" applyFont="1" applyFill="1" applyBorder="1" applyAlignment="1" applyProtection="1">
      <alignment horizontal="center" wrapText="1"/>
      <protection/>
    </xf>
    <xf numFmtId="0" fontId="6" fillId="38" borderId="0" xfId="0" applyFont="1" applyFill="1" applyAlignment="1" applyProtection="1">
      <alignment horizontal="center"/>
      <protection/>
    </xf>
    <xf numFmtId="0" fontId="6" fillId="38" borderId="0" xfId="0" applyFont="1" applyFill="1" applyAlignment="1" applyProtection="1">
      <alignment horizontal="center"/>
      <protection/>
    </xf>
    <xf numFmtId="0" fontId="7" fillId="38" borderId="37" xfId="0" applyFont="1" applyFill="1" applyBorder="1" applyAlignment="1" applyProtection="1">
      <alignment horizontal="center"/>
      <protection/>
    </xf>
    <xf numFmtId="0" fontId="8" fillId="38" borderId="37" xfId="0" applyFont="1" applyFill="1" applyBorder="1" applyAlignment="1" applyProtection="1">
      <alignment horizontal="center"/>
      <protection/>
    </xf>
    <xf numFmtId="0" fontId="9" fillId="43" borderId="38" xfId="0" applyFont="1" applyFill="1" applyBorder="1" applyAlignment="1" applyProtection="1">
      <alignment horizontal="center"/>
      <protection/>
    </xf>
    <xf numFmtId="0" fontId="9" fillId="43" borderId="39" xfId="0" applyFont="1" applyFill="1" applyBorder="1" applyAlignment="1" applyProtection="1">
      <alignment horizontal="center"/>
      <protection/>
    </xf>
    <xf numFmtId="0" fontId="9" fillId="43" borderId="40" xfId="0" applyFont="1" applyFill="1" applyBorder="1" applyAlignment="1" applyProtection="1">
      <alignment horizontal="center"/>
      <protection/>
    </xf>
    <xf numFmtId="0" fontId="9" fillId="44" borderId="38" xfId="0" applyFont="1" applyFill="1" applyBorder="1" applyAlignment="1" applyProtection="1">
      <alignment horizontal="center"/>
      <protection/>
    </xf>
    <xf numFmtId="0" fontId="9" fillId="44" borderId="39" xfId="0" applyFont="1" applyFill="1" applyBorder="1" applyAlignment="1" applyProtection="1">
      <alignment horizontal="center"/>
      <protection/>
    </xf>
    <xf numFmtId="0" fontId="9" fillId="44" borderId="40" xfId="0" applyFont="1" applyFill="1" applyBorder="1" applyAlignment="1" applyProtection="1">
      <alignment horizontal="center"/>
      <protection/>
    </xf>
    <xf numFmtId="0" fontId="0" fillId="33" borderId="41" xfId="0" applyFill="1" applyBorder="1" applyAlignment="1" applyProtection="1">
      <alignment horizontal="left"/>
      <protection/>
    </xf>
    <xf numFmtId="0" fontId="3" fillId="41" borderId="10" xfId="0" applyFont="1" applyFill="1" applyBorder="1" applyAlignment="1" applyProtection="1">
      <alignment horizontal="left"/>
      <protection/>
    </xf>
    <xf numFmtId="0" fontId="3" fillId="41" borderId="41" xfId="0" applyFont="1" applyFill="1" applyBorder="1" applyAlignment="1" applyProtection="1">
      <alignment horizontal="left"/>
      <protection/>
    </xf>
    <xf numFmtId="0" fontId="11" fillId="0" borderId="0" xfId="0" applyFont="1" applyFill="1" applyAlignment="1" applyProtection="1">
      <alignment horizontal="center"/>
      <protection/>
    </xf>
    <xf numFmtId="0" fontId="12" fillId="36" borderId="30" xfId="0" applyFont="1" applyFill="1" applyBorder="1" applyAlignment="1" applyProtection="1">
      <alignment horizontal="center" wrapText="1"/>
      <protection/>
    </xf>
    <xf numFmtId="0" fontId="12" fillId="36" borderId="0" xfId="0" applyFont="1" applyFill="1" applyBorder="1" applyAlignment="1" applyProtection="1">
      <alignment horizontal="center" wrapText="1"/>
      <protection/>
    </xf>
    <xf numFmtId="0" fontId="12" fillId="36" borderId="31" xfId="0" applyFont="1" applyFill="1" applyBorder="1" applyAlignment="1" applyProtection="1">
      <alignment horizontal="center" wrapText="1"/>
      <protection/>
    </xf>
    <xf numFmtId="0" fontId="10" fillId="36" borderId="30" xfId="0" applyFont="1" applyFill="1" applyBorder="1" applyAlignment="1" applyProtection="1">
      <alignment horizontal="center" vertical="center" wrapText="1"/>
      <protection/>
    </xf>
    <xf numFmtId="0" fontId="10" fillId="36" borderId="0" xfId="0" applyFont="1" applyFill="1" applyBorder="1" applyAlignment="1" applyProtection="1">
      <alignment horizontal="center" vertical="center" wrapText="1"/>
      <protection/>
    </xf>
    <xf numFmtId="0" fontId="10" fillId="36" borderId="31" xfId="0" applyFont="1" applyFill="1" applyBorder="1" applyAlignment="1" applyProtection="1">
      <alignment horizontal="center" vertical="center" wrapText="1"/>
      <protection/>
    </xf>
    <xf numFmtId="0" fontId="12" fillId="36" borderId="34" xfId="0" applyFont="1" applyFill="1" applyBorder="1" applyAlignment="1" applyProtection="1">
      <alignment horizontal="center" wrapText="1"/>
      <protection/>
    </xf>
    <xf numFmtId="0" fontId="12" fillId="36" borderId="35" xfId="0" applyFont="1" applyFill="1" applyBorder="1" applyAlignment="1" applyProtection="1">
      <alignment horizontal="center" wrapText="1"/>
      <protection/>
    </xf>
    <xf numFmtId="0" fontId="12" fillId="36" borderId="36" xfId="0" applyFont="1" applyFill="1" applyBorder="1" applyAlignment="1" applyProtection="1">
      <alignment horizontal="center" wrapText="1"/>
      <protection/>
    </xf>
    <xf numFmtId="0" fontId="3" fillId="42" borderId="32" xfId="0" applyFont="1" applyFill="1" applyBorder="1" applyAlignment="1" applyProtection="1">
      <alignment horizontal="center"/>
      <protection/>
    </xf>
    <xf numFmtId="0" fontId="3" fillId="42" borderId="33" xfId="0" applyFont="1" applyFill="1" applyBorder="1" applyAlignment="1" applyProtection="1">
      <alignment horizontal="center"/>
      <protection/>
    </xf>
    <xf numFmtId="0" fontId="9" fillId="36" borderId="27" xfId="0" applyFont="1" applyFill="1" applyBorder="1" applyAlignment="1" applyProtection="1">
      <alignment horizontal="center" textRotation="90" wrapText="1"/>
      <protection/>
    </xf>
    <xf numFmtId="0" fontId="9" fillId="36" borderId="28" xfId="0" applyFont="1" applyFill="1" applyBorder="1" applyAlignment="1" applyProtection="1">
      <alignment horizontal="center" textRotation="90" wrapText="1"/>
      <protection/>
    </xf>
    <xf numFmtId="0" fontId="9" fillId="36" borderId="29" xfId="0" applyFont="1" applyFill="1" applyBorder="1" applyAlignment="1" applyProtection="1">
      <alignment horizontal="center" textRotation="90" wrapText="1"/>
      <protection/>
    </xf>
    <xf numFmtId="0" fontId="9" fillId="36" borderId="24" xfId="0" applyFont="1" applyFill="1" applyBorder="1" applyAlignment="1" applyProtection="1">
      <alignment horizontal="center" textRotation="90" wrapText="1"/>
      <protection/>
    </xf>
    <xf numFmtId="0" fontId="9" fillId="36" borderId="25" xfId="0" applyFont="1" applyFill="1" applyBorder="1" applyAlignment="1" applyProtection="1">
      <alignment horizontal="center" textRotation="90" wrapText="1"/>
      <protection/>
    </xf>
    <xf numFmtId="0" fontId="9" fillId="36" borderId="26" xfId="0" applyFont="1" applyFill="1" applyBorder="1" applyAlignment="1" applyProtection="1">
      <alignment horizontal="center" textRotation="90" wrapText="1"/>
      <protection/>
    </xf>
    <xf numFmtId="0" fontId="10" fillId="36" borderId="34" xfId="0" applyFont="1" applyFill="1" applyBorder="1" applyAlignment="1" applyProtection="1">
      <alignment horizontal="center" wrapText="1"/>
      <protection/>
    </xf>
    <xf numFmtId="0" fontId="10" fillId="36" borderId="36" xfId="0" applyFont="1" applyFill="1" applyBorder="1" applyAlignment="1" applyProtection="1">
      <alignment horizontal="center" wrapText="1"/>
      <protection/>
    </xf>
    <xf numFmtId="0" fontId="10" fillId="36" borderId="30" xfId="0" applyFont="1" applyFill="1" applyBorder="1" applyAlignment="1" applyProtection="1">
      <alignment horizontal="center" wrapText="1"/>
      <protection/>
    </xf>
    <xf numFmtId="0" fontId="10" fillId="36" borderId="31" xfId="0" applyFont="1" applyFill="1" applyBorder="1" applyAlignment="1" applyProtection="1">
      <alignment horizontal="center" wrapText="1"/>
      <protection/>
    </xf>
    <xf numFmtId="0" fontId="7" fillId="38" borderId="37" xfId="0" applyFont="1" applyFill="1" applyBorder="1" applyAlignment="1" applyProtection="1">
      <alignment horizontal="center"/>
      <protection/>
    </xf>
    <xf numFmtId="0" fontId="9" fillId="43" borderId="38" xfId="0" applyFont="1" applyFill="1" applyBorder="1" applyAlignment="1" applyProtection="1">
      <alignment horizontal="center"/>
      <protection/>
    </xf>
    <xf numFmtId="0" fontId="9" fillId="43" borderId="39" xfId="0" applyFont="1" applyFill="1" applyBorder="1" applyAlignment="1" applyProtection="1">
      <alignment horizontal="center"/>
      <protection/>
    </xf>
    <xf numFmtId="0" fontId="9" fillId="43" borderId="40" xfId="0" applyFont="1" applyFill="1" applyBorder="1" applyAlignment="1" applyProtection="1">
      <alignment horizontal="center"/>
      <protection/>
    </xf>
    <xf numFmtId="0" fontId="9" fillId="44" borderId="38" xfId="0" applyFont="1" applyFill="1" applyBorder="1" applyAlignment="1" applyProtection="1">
      <alignment horizontal="center"/>
      <protection/>
    </xf>
    <xf numFmtId="0" fontId="9" fillId="44" borderId="39" xfId="0" applyFont="1" applyFill="1" applyBorder="1" applyAlignment="1" applyProtection="1">
      <alignment horizontal="center"/>
      <protection/>
    </xf>
    <xf numFmtId="0" fontId="9" fillId="44" borderId="40" xfId="0" applyFont="1" applyFill="1" applyBorder="1" applyAlignment="1" applyProtection="1">
      <alignment horizontal="center"/>
      <protection/>
    </xf>
    <xf numFmtId="0" fontId="11" fillId="0" borderId="0" xfId="0" applyFont="1" applyFill="1" applyAlignment="1" applyProtection="1">
      <alignment horizontal="center"/>
      <protection/>
    </xf>
    <xf numFmtId="0" fontId="10" fillId="36" borderId="30" xfId="0" applyFont="1" applyFill="1" applyBorder="1" applyAlignment="1" applyProtection="1">
      <alignment horizontal="center" vertical="center" wrapText="1"/>
      <protection/>
    </xf>
    <xf numFmtId="0" fontId="10" fillId="36" borderId="31" xfId="0" applyFont="1" applyFill="1" applyBorder="1" applyAlignment="1" applyProtection="1">
      <alignment horizontal="center" vertical="center" wrapText="1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69696"/>
      <rgbColor rgb="00FFFFCC"/>
      <rgbColor rgb="003A3935"/>
      <rgbColor rgb="0099CCFF"/>
      <rgbColor rgb="00CCCCFF"/>
      <rgbColor rgb="00993366"/>
      <rgbColor rgb="003366FF"/>
      <rgbColor rgb="000066CC"/>
      <rgbColor rgb="00000090"/>
      <rgbColor rgb="00FFFF00"/>
      <rgbColor rgb="000000FF"/>
      <rgbColor rgb="00C00000"/>
      <rgbColor rgb="00FFCC00"/>
      <rgbColor rgb="00FF9900"/>
      <rgbColor rgb="00333399"/>
      <rgbColor rgb="00808080"/>
      <rgbColor rgb="00FFCC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"/>
  <sheetViews>
    <sheetView showGridLines="0" tabSelected="1" zoomScale="90" zoomScaleNormal="90" zoomScalePageLayoutView="0" workbookViewId="0" topLeftCell="A1">
      <selection activeCell="B1" sqref="B1:M1"/>
    </sheetView>
  </sheetViews>
  <sheetFormatPr defaultColWidth="9.140625" defaultRowHeight="15" customHeight="1"/>
  <cols>
    <col min="1" max="1" width="4.00390625" style="0" customWidth="1"/>
    <col min="2" max="2" width="17.140625" style="0" customWidth="1"/>
    <col min="3" max="3" width="22.28125" style="0" customWidth="1"/>
    <col min="4" max="9" width="10.7109375" style="0" customWidth="1"/>
    <col min="10" max="10" width="12.00390625" style="0" customWidth="1"/>
    <col min="11" max="22" width="10.7109375" style="0" customWidth="1"/>
  </cols>
  <sheetData>
    <row r="1" spans="1:22" ht="21" customHeight="1">
      <c r="A1" s="16"/>
      <c r="B1" s="92" t="s">
        <v>0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3" t="s">
        <v>1</v>
      </c>
      <c r="O1" s="93"/>
      <c r="P1" s="93"/>
      <c r="Q1" s="93"/>
      <c r="R1" s="93"/>
      <c r="S1" s="93"/>
      <c r="T1" s="93"/>
      <c r="U1" s="93"/>
      <c r="V1" s="93"/>
    </row>
    <row r="2" spans="1:22" ht="21" customHeight="1">
      <c r="A2" s="17"/>
      <c r="B2" s="94" t="s">
        <v>2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5" t="s">
        <v>81</v>
      </c>
      <c r="O2" s="95"/>
      <c r="P2" s="95"/>
      <c r="Q2" s="95"/>
      <c r="R2" s="95"/>
      <c r="S2" s="95"/>
      <c r="T2" s="95"/>
      <c r="U2" s="95"/>
      <c r="V2" s="95"/>
    </row>
    <row r="3" spans="1:22" ht="16.5" customHeight="1">
      <c r="A3" s="14"/>
      <c r="B3" s="23"/>
      <c r="C3" s="13"/>
      <c r="D3" s="96" t="s">
        <v>3</v>
      </c>
      <c r="E3" s="97"/>
      <c r="F3" s="97"/>
      <c r="G3" s="97"/>
      <c r="H3" s="97"/>
      <c r="I3" s="97"/>
      <c r="J3" s="97"/>
      <c r="K3" s="97"/>
      <c r="L3" s="97"/>
      <c r="M3" s="98"/>
      <c r="N3" s="99" t="s">
        <v>4</v>
      </c>
      <c r="O3" s="100"/>
      <c r="P3" s="100"/>
      <c r="Q3" s="100"/>
      <c r="R3" s="100"/>
      <c r="S3" s="100"/>
      <c r="T3" s="100"/>
      <c r="U3" s="100"/>
      <c r="V3" s="101"/>
    </row>
    <row r="4" spans="1:22" ht="12.75" customHeight="1">
      <c r="A4" s="89" t="s">
        <v>5</v>
      </c>
      <c r="B4" s="90"/>
      <c r="C4" s="91"/>
      <c r="D4" s="80" t="s">
        <v>6</v>
      </c>
      <c r="E4" s="77" t="s">
        <v>7</v>
      </c>
      <c r="F4" s="80" t="s">
        <v>8</v>
      </c>
      <c r="G4" s="77" t="s">
        <v>9</v>
      </c>
      <c r="H4" s="80" t="s">
        <v>10</v>
      </c>
      <c r="I4" s="77" t="s">
        <v>11</v>
      </c>
      <c r="J4" s="80" t="s">
        <v>12</v>
      </c>
      <c r="K4" s="77" t="s">
        <v>13</v>
      </c>
      <c r="L4" s="80" t="s">
        <v>14</v>
      </c>
      <c r="M4" s="77" t="s">
        <v>15</v>
      </c>
      <c r="N4" s="80" t="s">
        <v>16</v>
      </c>
      <c r="O4" s="77" t="s">
        <v>17</v>
      </c>
      <c r="P4" s="80" t="s">
        <v>18</v>
      </c>
      <c r="Q4" s="77" t="s">
        <v>19</v>
      </c>
      <c r="R4" s="80" t="s">
        <v>20</v>
      </c>
      <c r="S4" s="77" t="s">
        <v>21</v>
      </c>
      <c r="T4" s="80" t="s">
        <v>22</v>
      </c>
      <c r="U4" s="77" t="s">
        <v>23</v>
      </c>
      <c r="V4" s="80" t="s">
        <v>24</v>
      </c>
    </row>
    <row r="5" spans="1:22" ht="15.75" customHeight="1">
      <c r="A5" s="83" t="s">
        <v>25</v>
      </c>
      <c r="B5" s="84"/>
      <c r="C5" s="85"/>
      <c r="D5" s="81"/>
      <c r="E5" s="78"/>
      <c r="F5" s="81"/>
      <c r="G5" s="78"/>
      <c r="H5" s="81"/>
      <c r="I5" s="78"/>
      <c r="J5" s="81"/>
      <c r="K5" s="78"/>
      <c r="L5" s="81"/>
      <c r="M5" s="78"/>
      <c r="N5" s="81"/>
      <c r="O5" s="78"/>
      <c r="P5" s="81"/>
      <c r="Q5" s="78"/>
      <c r="R5" s="81"/>
      <c r="S5" s="78"/>
      <c r="T5" s="81"/>
      <c r="U5" s="78"/>
      <c r="V5" s="81"/>
    </row>
    <row r="6" spans="1:22" ht="124.5" customHeight="1">
      <c r="A6" s="83"/>
      <c r="B6" s="84"/>
      <c r="C6" s="85"/>
      <c r="D6" s="82"/>
      <c r="E6" s="79"/>
      <c r="F6" s="82"/>
      <c r="G6" s="79"/>
      <c r="H6" s="82"/>
      <c r="I6" s="79"/>
      <c r="J6" s="82"/>
      <c r="K6" s="79"/>
      <c r="L6" s="82"/>
      <c r="M6" s="79"/>
      <c r="N6" s="82"/>
      <c r="O6" s="79"/>
      <c r="P6" s="82"/>
      <c r="Q6" s="79"/>
      <c r="R6" s="82"/>
      <c r="S6" s="79"/>
      <c r="T6" s="82"/>
      <c r="U6" s="79"/>
      <c r="V6" s="82"/>
    </row>
    <row r="7" spans="1:22" ht="15" customHeight="1">
      <c r="A7" s="18" t="s">
        <v>26</v>
      </c>
      <c r="B7" s="86" t="s">
        <v>27</v>
      </c>
      <c r="C7" s="86"/>
      <c r="D7" s="15" t="s">
        <v>28</v>
      </c>
      <c r="E7" s="15" t="s">
        <v>29</v>
      </c>
      <c r="F7" s="15" t="s">
        <v>30</v>
      </c>
      <c r="G7" s="15" t="s">
        <v>31</v>
      </c>
      <c r="H7" s="15" t="s">
        <v>32</v>
      </c>
      <c r="I7" s="15" t="s">
        <v>33</v>
      </c>
      <c r="J7" s="15" t="s">
        <v>34</v>
      </c>
      <c r="K7" s="15" t="s">
        <v>35</v>
      </c>
      <c r="L7" s="15" t="s">
        <v>36</v>
      </c>
      <c r="M7" s="15" t="s">
        <v>37</v>
      </c>
      <c r="N7" s="15" t="s">
        <v>38</v>
      </c>
      <c r="O7" s="15" t="s">
        <v>39</v>
      </c>
      <c r="P7" s="15" t="s">
        <v>40</v>
      </c>
      <c r="Q7" s="15" t="s">
        <v>41</v>
      </c>
      <c r="R7" s="15" t="s">
        <v>42</v>
      </c>
      <c r="S7" s="15" t="s">
        <v>43</v>
      </c>
      <c r="T7" s="15" t="s">
        <v>44</v>
      </c>
      <c r="U7" s="15" t="s">
        <v>45</v>
      </c>
      <c r="V7" s="15" t="s">
        <v>46</v>
      </c>
    </row>
    <row r="8" spans="1:22" ht="15" customHeight="1">
      <c r="A8" s="87" t="s">
        <v>47</v>
      </c>
      <c r="B8" s="87"/>
      <c r="C8" s="88"/>
      <c r="D8" s="9"/>
      <c r="E8" s="10"/>
      <c r="F8" s="10"/>
      <c r="G8" s="10"/>
      <c r="H8" s="10"/>
      <c r="I8" s="10"/>
      <c r="J8" s="11"/>
      <c r="K8" s="10"/>
      <c r="L8" s="10"/>
      <c r="M8" s="12"/>
      <c r="N8" s="10"/>
      <c r="O8" s="10"/>
      <c r="P8" s="10"/>
      <c r="Q8" s="10"/>
      <c r="R8" s="10"/>
      <c r="S8" s="10"/>
      <c r="T8" s="10"/>
      <c r="U8" s="10"/>
      <c r="V8" s="12"/>
    </row>
    <row r="9" spans="1:22" ht="15" customHeight="1">
      <c r="A9" s="19">
        <v>1</v>
      </c>
      <c r="B9" s="73" t="s">
        <v>48</v>
      </c>
      <c r="C9" s="74"/>
      <c r="D9" s="26">
        <v>8401</v>
      </c>
      <c r="E9" s="26">
        <v>0</v>
      </c>
      <c r="F9" s="26">
        <v>902</v>
      </c>
      <c r="G9" s="27">
        <v>0</v>
      </c>
      <c r="H9" s="27">
        <v>0</v>
      </c>
      <c r="I9" s="27">
        <v>0</v>
      </c>
      <c r="J9" s="28">
        <f aca="true" t="shared" si="0" ref="J9:J19">+I9-H9</f>
        <v>0</v>
      </c>
      <c r="K9" s="27">
        <v>5674</v>
      </c>
      <c r="L9" s="29">
        <v>58374.37</v>
      </c>
      <c r="M9" s="30">
        <f aca="true" t="shared" si="1" ref="M9:M26">D9+E9+F9+G9-(J9+K9)+L9</f>
        <v>62003.37</v>
      </c>
      <c r="N9" s="27">
        <v>4069</v>
      </c>
      <c r="O9" s="31">
        <v>3376</v>
      </c>
      <c r="P9" s="27">
        <v>0</v>
      </c>
      <c r="Q9" s="27">
        <v>0</v>
      </c>
      <c r="R9" s="27">
        <v>0</v>
      </c>
      <c r="S9" s="27">
        <v>0</v>
      </c>
      <c r="T9" s="27">
        <v>53212.37</v>
      </c>
      <c r="U9" s="32">
        <v>1346</v>
      </c>
      <c r="V9" s="33">
        <f aca="true" t="shared" si="2" ref="V9:V19">SUM(N9:U9)</f>
        <v>62003.37</v>
      </c>
    </row>
    <row r="10" spans="1:22" ht="15" customHeight="1">
      <c r="A10" s="19">
        <v>2</v>
      </c>
      <c r="B10" s="73" t="s">
        <v>49</v>
      </c>
      <c r="C10" s="74"/>
      <c r="D10" s="26">
        <v>8587</v>
      </c>
      <c r="E10" s="26">
        <v>0</v>
      </c>
      <c r="F10" s="26">
        <v>0</v>
      </c>
      <c r="G10" s="27">
        <v>0</v>
      </c>
      <c r="H10" s="27">
        <v>10726</v>
      </c>
      <c r="I10" s="27">
        <v>11700</v>
      </c>
      <c r="J10" s="28">
        <f t="shared" si="0"/>
        <v>974</v>
      </c>
      <c r="K10" s="27">
        <v>8885</v>
      </c>
      <c r="L10" s="29">
        <v>11002</v>
      </c>
      <c r="M10" s="30">
        <f t="shared" si="1"/>
        <v>9730</v>
      </c>
      <c r="N10" s="27">
        <v>5389</v>
      </c>
      <c r="O10" s="31">
        <v>0</v>
      </c>
      <c r="P10" s="27">
        <v>4023</v>
      </c>
      <c r="Q10" s="27">
        <v>0</v>
      </c>
      <c r="R10" s="27">
        <v>132</v>
      </c>
      <c r="S10" s="27">
        <v>0</v>
      </c>
      <c r="T10" s="27">
        <v>186</v>
      </c>
      <c r="U10" s="32">
        <v>0</v>
      </c>
      <c r="V10" s="33">
        <f t="shared" si="2"/>
        <v>9730</v>
      </c>
    </row>
    <row r="11" spans="1:22" ht="15" customHeight="1">
      <c r="A11" s="20">
        <v>3</v>
      </c>
      <c r="B11" s="75" t="s">
        <v>50</v>
      </c>
      <c r="C11" s="76"/>
      <c r="D11" s="26">
        <v>204374</v>
      </c>
      <c r="E11" s="26">
        <v>0</v>
      </c>
      <c r="F11" s="26">
        <v>0</v>
      </c>
      <c r="G11" s="26">
        <v>173644</v>
      </c>
      <c r="H11" s="27">
        <v>68926</v>
      </c>
      <c r="I11" s="27">
        <v>112166</v>
      </c>
      <c r="J11" s="28">
        <f t="shared" si="0"/>
        <v>43240</v>
      </c>
      <c r="K11" s="27">
        <v>334778</v>
      </c>
      <c r="L11" s="29">
        <v>0</v>
      </c>
      <c r="M11" s="30">
        <f t="shared" si="1"/>
        <v>0</v>
      </c>
      <c r="N11" s="27">
        <v>0</v>
      </c>
      <c r="O11" s="31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32">
        <v>0</v>
      </c>
      <c r="V11" s="33">
        <f t="shared" si="2"/>
        <v>0</v>
      </c>
    </row>
    <row r="12" spans="1:22" ht="15" customHeight="1">
      <c r="A12" s="19">
        <v>4</v>
      </c>
      <c r="B12" s="73" t="s">
        <v>51</v>
      </c>
      <c r="C12" s="74"/>
      <c r="D12" s="26">
        <v>77573</v>
      </c>
      <c r="E12" s="26">
        <v>0</v>
      </c>
      <c r="F12" s="26">
        <v>0</v>
      </c>
      <c r="G12" s="27">
        <v>0</v>
      </c>
      <c r="H12" s="27">
        <v>35900</v>
      </c>
      <c r="I12" s="26">
        <v>31886</v>
      </c>
      <c r="J12" s="28">
        <f t="shared" si="0"/>
        <v>-4014</v>
      </c>
      <c r="K12" s="27">
        <v>81587</v>
      </c>
      <c r="L12" s="29">
        <v>0</v>
      </c>
      <c r="M12" s="30">
        <f t="shared" si="1"/>
        <v>0</v>
      </c>
      <c r="N12" s="27">
        <v>0</v>
      </c>
      <c r="O12" s="31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32">
        <v>0</v>
      </c>
      <c r="V12" s="33">
        <f t="shared" si="2"/>
        <v>0</v>
      </c>
    </row>
    <row r="13" spans="1:22" ht="15" customHeight="1">
      <c r="A13" s="19">
        <v>5</v>
      </c>
      <c r="B13" s="73" t="s">
        <v>52</v>
      </c>
      <c r="C13" s="74"/>
      <c r="D13" s="26">
        <v>48265</v>
      </c>
      <c r="E13" s="26">
        <v>0</v>
      </c>
      <c r="F13" s="26">
        <v>0</v>
      </c>
      <c r="G13" s="27">
        <v>29180</v>
      </c>
      <c r="H13" s="27">
        <v>111180</v>
      </c>
      <c r="I13" s="27">
        <v>94573</v>
      </c>
      <c r="J13" s="28">
        <f t="shared" si="0"/>
        <v>-16607</v>
      </c>
      <c r="K13" s="27">
        <v>81262</v>
      </c>
      <c r="L13" s="29">
        <v>67867</v>
      </c>
      <c r="M13" s="30">
        <f t="shared" si="1"/>
        <v>80657</v>
      </c>
      <c r="N13" s="27">
        <v>0</v>
      </c>
      <c r="O13" s="31">
        <v>0</v>
      </c>
      <c r="P13" s="27">
        <v>0</v>
      </c>
      <c r="Q13" s="27">
        <v>0</v>
      </c>
      <c r="R13" s="27">
        <v>710</v>
      </c>
      <c r="S13" s="27">
        <v>79947</v>
      </c>
      <c r="T13" s="27">
        <v>0</v>
      </c>
      <c r="U13" s="32">
        <v>0</v>
      </c>
      <c r="V13" s="33">
        <f t="shared" si="2"/>
        <v>80657</v>
      </c>
    </row>
    <row r="14" spans="1:22" ht="15" customHeight="1">
      <c r="A14" s="19">
        <v>6</v>
      </c>
      <c r="B14" s="73" t="s">
        <v>53</v>
      </c>
      <c r="C14" s="74"/>
      <c r="D14" s="26">
        <v>25334</v>
      </c>
      <c r="E14" s="27">
        <v>0</v>
      </c>
      <c r="F14" s="27">
        <v>0</v>
      </c>
      <c r="G14" s="27">
        <v>8362</v>
      </c>
      <c r="H14" s="27">
        <v>10516</v>
      </c>
      <c r="I14" s="27">
        <v>13789</v>
      </c>
      <c r="J14" s="28">
        <f t="shared" si="0"/>
        <v>3273</v>
      </c>
      <c r="K14" s="27">
        <v>29761</v>
      </c>
      <c r="L14" s="29">
        <v>23307</v>
      </c>
      <c r="M14" s="30">
        <f t="shared" si="1"/>
        <v>23969</v>
      </c>
      <c r="N14" s="27">
        <v>23448</v>
      </c>
      <c r="O14" s="31">
        <v>0</v>
      </c>
      <c r="P14" s="27">
        <v>0</v>
      </c>
      <c r="Q14" s="27">
        <v>0</v>
      </c>
      <c r="R14" s="27">
        <v>0</v>
      </c>
      <c r="S14" s="27">
        <v>0</v>
      </c>
      <c r="T14" s="27">
        <v>521</v>
      </c>
      <c r="U14" s="32">
        <v>0</v>
      </c>
      <c r="V14" s="33">
        <f t="shared" si="2"/>
        <v>23969</v>
      </c>
    </row>
    <row r="15" spans="1:22" ht="15" customHeight="1">
      <c r="A15" s="19">
        <v>7</v>
      </c>
      <c r="B15" s="73" t="s">
        <v>54</v>
      </c>
      <c r="C15" s="74"/>
      <c r="D15" s="26">
        <v>9924</v>
      </c>
      <c r="E15" s="27">
        <v>0</v>
      </c>
      <c r="F15" s="27">
        <v>0</v>
      </c>
      <c r="G15" s="27">
        <v>0</v>
      </c>
      <c r="H15" s="27">
        <v>9624.47</v>
      </c>
      <c r="I15" s="27">
        <v>9768.34</v>
      </c>
      <c r="J15" s="28">
        <f t="shared" si="0"/>
        <v>143.8700000000008</v>
      </c>
      <c r="K15" s="27">
        <v>6139.12</v>
      </c>
      <c r="L15" s="29">
        <v>0</v>
      </c>
      <c r="M15" s="30">
        <f t="shared" si="1"/>
        <v>3641.0099999999993</v>
      </c>
      <c r="N15" s="27">
        <v>0</v>
      </c>
      <c r="O15" s="31">
        <v>0</v>
      </c>
      <c r="P15" s="27">
        <v>0</v>
      </c>
      <c r="Q15" s="27">
        <v>0</v>
      </c>
      <c r="R15" s="27">
        <v>0</v>
      </c>
      <c r="S15" s="27">
        <v>0</v>
      </c>
      <c r="T15" s="27">
        <v>3641</v>
      </c>
      <c r="U15" s="32">
        <v>0</v>
      </c>
      <c r="V15" s="33">
        <f t="shared" si="2"/>
        <v>3641</v>
      </c>
    </row>
    <row r="16" spans="1:22" ht="15" customHeight="1">
      <c r="A16" s="19">
        <v>8</v>
      </c>
      <c r="B16" s="73" t="s">
        <v>55</v>
      </c>
      <c r="C16" s="74"/>
      <c r="D16" s="26">
        <v>4407</v>
      </c>
      <c r="E16" s="27">
        <v>0</v>
      </c>
      <c r="F16" s="27">
        <v>0</v>
      </c>
      <c r="G16" s="27">
        <v>0</v>
      </c>
      <c r="H16" s="27">
        <v>31069.79</v>
      </c>
      <c r="I16" s="27">
        <v>25059.61</v>
      </c>
      <c r="J16" s="28">
        <f t="shared" si="0"/>
        <v>-6010.18</v>
      </c>
      <c r="K16" s="27">
        <v>1380.18</v>
      </c>
      <c r="L16" s="29">
        <v>11695</v>
      </c>
      <c r="M16" s="30">
        <f t="shared" si="1"/>
        <v>20732</v>
      </c>
      <c r="N16" s="27">
        <v>0</v>
      </c>
      <c r="O16" s="31">
        <v>0</v>
      </c>
      <c r="P16" s="27">
        <v>0</v>
      </c>
      <c r="Q16" s="27">
        <v>0</v>
      </c>
      <c r="R16" s="27">
        <v>0</v>
      </c>
      <c r="S16" s="27">
        <v>15214</v>
      </c>
      <c r="T16" s="27">
        <v>5518</v>
      </c>
      <c r="U16" s="32">
        <v>0</v>
      </c>
      <c r="V16" s="33">
        <f t="shared" si="2"/>
        <v>20732</v>
      </c>
    </row>
    <row r="17" spans="1:22" ht="15" customHeight="1">
      <c r="A17" s="19">
        <v>9</v>
      </c>
      <c r="B17" s="73" t="s">
        <v>56</v>
      </c>
      <c r="C17" s="74"/>
      <c r="D17" s="26">
        <v>0</v>
      </c>
      <c r="E17" s="27">
        <v>0</v>
      </c>
      <c r="F17" s="27">
        <v>0</v>
      </c>
      <c r="G17" s="27">
        <v>0</v>
      </c>
      <c r="H17" s="27">
        <v>8297</v>
      </c>
      <c r="I17" s="27">
        <v>7173</v>
      </c>
      <c r="J17" s="28">
        <f t="shared" si="0"/>
        <v>-1124</v>
      </c>
      <c r="K17" s="27">
        <v>603</v>
      </c>
      <c r="L17" s="29">
        <v>0</v>
      </c>
      <c r="M17" s="30">
        <f t="shared" si="1"/>
        <v>521</v>
      </c>
      <c r="N17" s="27">
        <v>0</v>
      </c>
      <c r="O17" s="31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32">
        <v>521</v>
      </c>
      <c r="V17" s="33">
        <f t="shared" si="2"/>
        <v>521</v>
      </c>
    </row>
    <row r="18" spans="1:22" ht="15" customHeight="1">
      <c r="A18" s="19">
        <v>10</v>
      </c>
      <c r="B18" s="73" t="s">
        <v>57</v>
      </c>
      <c r="C18" s="74"/>
      <c r="D18" s="26"/>
      <c r="E18" s="27"/>
      <c r="F18" s="27"/>
      <c r="G18" s="27"/>
      <c r="H18" s="27"/>
      <c r="I18" s="27"/>
      <c r="J18" s="28">
        <f t="shared" si="0"/>
        <v>0</v>
      </c>
      <c r="K18" s="27"/>
      <c r="L18" s="29"/>
      <c r="M18" s="30">
        <f t="shared" si="1"/>
        <v>0</v>
      </c>
      <c r="N18" s="27"/>
      <c r="O18" s="31"/>
      <c r="P18" s="27"/>
      <c r="Q18" s="27"/>
      <c r="R18" s="27"/>
      <c r="S18" s="27"/>
      <c r="T18" s="27"/>
      <c r="U18" s="32"/>
      <c r="V18" s="33">
        <f t="shared" si="2"/>
        <v>0</v>
      </c>
    </row>
    <row r="19" spans="1:22" ht="15" customHeight="1">
      <c r="A19" s="19">
        <v>11</v>
      </c>
      <c r="B19" s="73" t="s">
        <v>58</v>
      </c>
      <c r="C19" s="74"/>
      <c r="D19" s="26">
        <v>0</v>
      </c>
      <c r="E19" s="27">
        <v>0</v>
      </c>
      <c r="F19" s="27">
        <v>0</v>
      </c>
      <c r="G19" s="27">
        <v>734.05</v>
      </c>
      <c r="H19" s="27">
        <v>23023.83</v>
      </c>
      <c r="I19" s="27">
        <v>7413.14</v>
      </c>
      <c r="J19" s="28">
        <f t="shared" si="0"/>
        <v>-15610.690000000002</v>
      </c>
      <c r="K19" s="27">
        <v>6776.38</v>
      </c>
      <c r="L19" s="29">
        <v>1092.01</v>
      </c>
      <c r="M19" s="30">
        <f t="shared" si="1"/>
        <v>10660.37</v>
      </c>
      <c r="N19" s="27">
        <v>0</v>
      </c>
      <c r="O19" s="31">
        <v>0</v>
      </c>
      <c r="P19" s="27">
        <v>0</v>
      </c>
      <c r="Q19" s="27">
        <v>0</v>
      </c>
      <c r="R19" s="27">
        <v>2009.35</v>
      </c>
      <c r="S19" s="27">
        <v>4556.79</v>
      </c>
      <c r="T19" s="27">
        <v>4094.23</v>
      </c>
      <c r="U19" s="32">
        <v>0</v>
      </c>
      <c r="V19" s="33">
        <f t="shared" si="2"/>
        <v>10660.369999999999</v>
      </c>
    </row>
    <row r="20" spans="1:22" ht="15" customHeight="1">
      <c r="A20" s="21"/>
      <c r="B20" s="69" t="s">
        <v>59</v>
      </c>
      <c r="C20" s="70"/>
      <c r="D20" s="34">
        <f aca="true" t="shared" si="3" ref="D20:L20">SUM(D9:D19)</f>
        <v>386865</v>
      </c>
      <c r="E20" s="34">
        <f t="shared" si="3"/>
        <v>0</v>
      </c>
      <c r="F20" s="34">
        <f t="shared" si="3"/>
        <v>902</v>
      </c>
      <c r="G20" s="34">
        <f t="shared" si="3"/>
        <v>211920.05</v>
      </c>
      <c r="H20" s="34">
        <f t="shared" si="3"/>
        <v>309263.09</v>
      </c>
      <c r="I20" s="34">
        <f t="shared" si="3"/>
        <v>313528.09</v>
      </c>
      <c r="J20" s="34">
        <f t="shared" si="3"/>
        <v>4265</v>
      </c>
      <c r="K20" s="34">
        <f t="shared" si="3"/>
        <v>556845.68</v>
      </c>
      <c r="L20" s="34">
        <f t="shared" si="3"/>
        <v>173337.38</v>
      </c>
      <c r="M20" s="35">
        <f t="shared" si="1"/>
        <v>211913.75</v>
      </c>
      <c r="N20" s="34">
        <f aca="true" t="shared" si="4" ref="N20:V20">SUM(N9:N19)</f>
        <v>32906</v>
      </c>
      <c r="O20" s="34">
        <f t="shared" si="4"/>
        <v>3376</v>
      </c>
      <c r="P20" s="34">
        <f t="shared" si="4"/>
        <v>4023</v>
      </c>
      <c r="Q20" s="34">
        <f t="shared" si="4"/>
        <v>0</v>
      </c>
      <c r="R20" s="34">
        <f t="shared" si="4"/>
        <v>2851.35</v>
      </c>
      <c r="S20" s="34">
        <f t="shared" si="4"/>
        <v>99717.79</v>
      </c>
      <c r="T20" s="34">
        <f t="shared" si="4"/>
        <v>67172.6</v>
      </c>
      <c r="U20" s="34">
        <f t="shared" si="4"/>
        <v>1867</v>
      </c>
      <c r="V20" s="36">
        <f t="shared" si="4"/>
        <v>211913.74</v>
      </c>
    </row>
    <row r="21" spans="1:22" ht="15" customHeight="1">
      <c r="A21" s="19">
        <v>12</v>
      </c>
      <c r="B21" s="73" t="s">
        <v>60</v>
      </c>
      <c r="C21" s="74"/>
      <c r="D21" s="26">
        <v>0</v>
      </c>
      <c r="E21" s="27">
        <v>19233</v>
      </c>
      <c r="F21" s="27">
        <v>40</v>
      </c>
      <c r="G21" s="27">
        <v>0</v>
      </c>
      <c r="H21" s="27">
        <v>13807</v>
      </c>
      <c r="I21" s="27">
        <v>13690</v>
      </c>
      <c r="J21" s="28">
        <f>+I21-H21</f>
        <v>-117</v>
      </c>
      <c r="K21" s="27">
        <v>28375</v>
      </c>
      <c r="L21" s="29">
        <v>29474</v>
      </c>
      <c r="M21" s="30">
        <f t="shared" si="1"/>
        <v>20489</v>
      </c>
      <c r="N21" s="27">
        <v>8236</v>
      </c>
      <c r="O21" s="31">
        <v>0</v>
      </c>
      <c r="P21" s="27">
        <v>6043</v>
      </c>
      <c r="Q21" s="27">
        <v>0</v>
      </c>
      <c r="R21" s="27">
        <v>6056</v>
      </c>
      <c r="S21" s="27">
        <v>0</v>
      </c>
      <c r="T21" s="27">
        <v>154</v>
      </c>
      <c r="U21" s="32">
        <v>0</v>
      </c>
      <c r="V21" s="33">
        <f>SUM(N21:U21)</f>
        <v>20489</v>
      </c>
    </row>
    <row r="22" spans="1:22" ht="15" customHeight="1">
      <c r="A22" s="19">
        <v>13</v>
      </c>
      <c r="B22" s="73" t="s">
        <v>61</v>
      </c>
      <c r="C22" s="74"/>
      <c r="D22" s="26">
        <v>6734</v>
      </c>
      <c r="E22" s="27">
        <v>1482</v>
      </c>
      <c r="F22" s="27">
        <v>521</v>
      </c>
      <c r="G22" s="27">
        <v>9873</v>
      </c>
      <c r="H22" s="27">
        <v>118394</v>
      </c>
      <c r="I22" s="27">
        <v>130014</v>
      </c>
      <c r="J22" s="28">
        <f>+I22-H22</f>
        <v>11620</v>
      </c>
      <c r="K22" s="27">
        <v>33493</v>
      </c>
      <c r="L22" s="29">
        <v>163967</v>
      </c>
      <c r="M22" s="30">
        <f t="shared" si="1"/>
        <v>137464</v>
      </c>
      <c r="N22" s="27">
        <v>78320</v>
      </c>
      <c r="O22" s="31">
        <v>0</v>
      </c>
      <c r="P22" s="27">
        <v>28595</v>
      </c>
      <c r="Q22" s="27">
        <v>0</v>
      </c>
      <c r="R22" s="27">
        <v>10136</v>
      </c>
      <c r="S22" s="27">
        <v>20413</v>
      </c>
      <c r="T22" s="27">
        <v>0</v>
      </c>
      <c r="U22" s="32">
        <v>0</v>
      </c>
      <c r="V22" s="33">
        <f>SUM(N22:U22)</f>
        <v>137464</v>
      </c>
    </row>
    <row r="23" spans="1:22" ht="15" customHeight="1">
      <c r="A23" s="19">
        <v>14</v>
      </c>
      <c r="B23" s="73" t="s">
        <v>62</v>
      </c>
      <c r="C23" s="74"/>
      <c r="D23" s="26">
        <v>1362</v>
      </c>
      <c r="E23" s="27">
        <v>0</v>
      </c>
      <c r="F23" s="27">
        <v>3110</v>
      </c>
      <c r="G23" s="27">
        <v>13468</v>
      </c>
      <c r="H23" s="27">
        <v>29586</v>
      </c>
      <c r="I23" s="27">
        <v>34593</v>
      </c>
      <c r="J23" s="28">
        <f>+I23-H23</f>
        <v>5007</v>
      </c>
      <c r="K23" s="27">
        <v>45525</v>
      </c>
      <c r="L23" s="29">
        <v>34770</v>
      </c>
      <c r="M23" s="30">
        <f t="shared" si="1"/>
        <v>2178</v>
      </c>
      <c r="N23" s="27">
        <v>0</v>
      </c>
      <c r="O23" s="31">
        <v>0</v>
      </c>
      <c r="P23" s="27">
        <v>0</v>
      </c>
      <c r="Q23" s="27">
        <v>0</v>
      </c>
      <c r="R23" s="27">
        <v>589</v>
      </c>
      <c r="S23" s="27">
        <v>1589</v>
      </c>
      <c r="T23" s="27">
        <v>0</v>
      </c>
      <c r="U23" s="32">
        <v>0</v>
      </c>
      <c r="V23" s="33">
        <f>SUM(N23:U23)</f>
        <v>2178</v>
      </c>
    </row>
    <row r="24" spans="1:22" ht="15" customHeight="1">
      <c r="A24" s="21"/>
      <c r="B24" s="69" t="s">
        <v>63</v>
      </c>
      <c r="C24" s="70"/>
      <c r="D24" s="34">
        <f aca="true" t="shared" si="5" ref="D24:L24">SUM(D21:D23)</f>
        <v>8096</v>
      </c>
      <c r="E24" s="34">
        <f t="shared" si="5"/>
        <v>20715</v>
      </c>
      <c r="F24" s="34">
        <f t="shared" si="5"/>
        <v>3671</v>
      </c>
      <c r="G24" s="34">
        <f t="shared" si="5"/>
        <v>23341</v>
      </c>
      <c r="H24" s="34">
        <f t="shared" si="5"/>
        <v>161787</v>
      </c>
      <c r="I24" s="34">
        <f t="shared" si="5"/>
        <v>178297</v>
      </c>
      <c r="J24" s="34">
        <f t="shared" si="5"/>
        <v>16510</v>
      </c>
      <c r="K24" s="34">
        <f t="shared" si="5"/>
        <v>107393</v>
      </c>
      <c r="L24" s="37">
        <f t="shared" si="5"/>
        <v>228211</v>
      </c>
      <c r="M24" s="35">
        <f t="shared" si="1"/>
        <v>160131</v>
      </c>
      <c r="N24" s="34">
        <f aca="true" t="shared" si="6" ref="N24:V24">SUM(N21:N23)</f>
        <v>86556</v>
      </c>
      <c r="O24" s="34">
        <f t="shared" si="6"/>
        <v>0</v>
      </c>
      <c r="P24" s="34">
        <f t="shared" si="6"/>
        <v>34638</v>
      </c>
      <c r="Q24" s="34">
        <f t="shared" si="6"/>
        <v>0</v>
      </c>
      <c r="R24" s="34">
        <f t="shared" si="6"/>
        <v>16781</v>
      </c>
      <c r="S24" s="34">
        <f t="shared" si="6"/>
        <v>22002</v>
      </c>
      <c r="T24" s="34">
        <f t="shared" si="6"/>
        <v>154</v>
      </c>
      <c r="U24" s="34">
        <f t="shared" si="6"/>
        <v>0</v>
      </c>
      <c r="V24" s="36">
        <f t="shared" si="6"/>
        <v>160131</v>
      </c>
    </row>
    <row r="25" spans="1:22" ht="15" customHeight="1">
      <c r="A25" s="19">
        <v>15</v>
      </c>
      <c r="B25" s="73" t="s">
        <v>64</v>
      </c>
      <c r="C25" s="74"/>
      <c r="D25" s="26">
        <v>56882</v>
      </c>
      <c r="E25" s="27">
        <v>159.11</v>
      </c>
      <c r="F25" s="27">
        <v>1172.98</v>
      </c>
      <c r="G25" s="27">
        <v>0</v>
      </c>
      <c r="H25" s="27">
        <v>0</v>
      </c>
      <c r="I25" s="27">
        <v>0</v>
      </c>
      <c r="J25" s="28">
        <f>+I25-H25</f>
        <v>0</v>
      </c>
      <c r="K25" s="27">
        <v>159.11</v>
      </c>
      <c r="L25" s="29">
        <v>0</v>
      </c>
      <c r="M25" s="30">
        <f t="shared" si="1"/>
        <v>58054.98</v>
      </c>
      <c r="N25" s="27">
        <v>0</v>
      </c>
      <c r="O25" s="31">
        <v>0</v>
      </c>
      <c r="P25" s="27">
        <v>0</v>
      </c>
      <c r="Q25" s="27">
        <v>0</v>
      </c>
      <c r="R25" s="27">
        <v>0</v>
      </c>
      <c r="S25" s="27">
        <v>0</v>
      </c>
      <c r="T25" s="27">
        <v>58054.28</v>
      </c>
      <c r="U25" s="32">
        <v>0</v>
      </c>
      <c r="V25" s="33">
        <f>SUM(N25:U25)</f>
        <v>58054.28</v>
      </c>
    </row>
    <row r="26" spans="1:22" ht="15" customHeight="1">
      <c r="A26" s="19">
        <v>16</v>
      </c>
      <c r="B26" s="73" t="s">
        <v>65</v>
      </c>
      <c r="C26" s="74"/>
      <c r="D26" s="26">
        <v>0</v>
      </c>
      <c r="E26" s="27">
        <v>3504</v>
      </c>
      <c r="F26" s="27">
        <v>0</v>
      </c>
      <c r="G26" s="27">
        <v>0</v>
      </c>
      <c r="H26" s="27">
        <v>1815</v>
      </c>
      <c r="I26" s="27">
        <v>2778</v>
      </c>
      <c r="J26" s="28">
        <f>+I26-H26</f>
        <v>963</v>
      </c>
      <c r="K26" s="27">
        <v>2541</v>
      </c>
      <c r="L26" s="29">
        <v>2541</v>
      </c>
      <c r="M26" s="30">
        <f t="shared" si="1"/>
        <v>2541</v>
      </c>
      <c r="N26" s="27">
        <v>2541</v>
      </c>
      <c r="O26" s="31">
        <v>0</v>
      </c>
      <c r="P26" s="27">
        <v>0</v>
      </c>
      <c r="Q26" s="27">
        <v>0</v>
      </c>
      <c r="R26" s="27">
        <v>0</v>
      </c>
      <c r="S26" s="27">
        <v>0</v>
      </c>
      <c r="T26" s="27">
        <v>0</v>
      </c>
      <c r="U26" s="32">
        <v>0</v>
      </c>
      <c r="V26" s="33">
        <f>SUM(N26:U26)</f>
        <v>2541</v>
      </c>
    </row>
    <row r="27" spans="1:22" ht="15" customHeight="1">
      <c r="A27" s="21"/>
      <c r="B27" s="69" t="s">
        <v>66</v>
      </c>
      <c r="C27" s="70"/>
      <c r="D27" s="38">
        <f aca="true" t="shared" si="7" ref="D27:J27">SUM(D25:D26)</f>
        <v>56882</v>
      </c>
      <c r="E27" s="38">
        <f t="shared" si="7"/>
        <v>3663.11</v>
      </c>
      <c r="F27" s="38">
        <f t="shared" si="7"/>
        <v>1172.98</v>
      </c>
      <c r="G27" s="38">
        <f t="shared" si="7"/>
        <v>0</v>
      </c>
      <c r="H27" s="38">
        <f t="shared" si="7"/>
        <v>1815</v>
      </c>
      <c r="I27" s="38">
        <f t="shared" si="7"/>
        <v>2778</v>
      </c>
      <c r="J27" s="38">
        <f t="shared" si="7"/>
        <v>963</v>
      </c>
      <c r="K27" s="38">
        <f>L27+M27-(D27+E27+F27+G27)</f>
        <v>1578</v>
      </c>
      <c r="L27" s="38">
        <f>SUM(K25:K26)</f>
        <v>2700.11</v>
      </c>
      <c r="M27" s="38">
        <f aca="true" t="shared" si="8" ref="M27:V27">SUM(M25:M26)</f>
        <v>60595.98</v>
      </c>
      <c r="N27" s="38">
        <f t="shared" si="8"/>
        <v>2541</v>
      </c>
      <c r="O27" s="38">
        <f t="shared" si="8"/>
        <v>0</v>
      </c>
      <c r="P27" s="38">
        <f t="shared" si="8"/>
        <v>0</v>
      </c>
      <c r="Q27" s="38">
        <f t="shared" si="8"/>
        <v>0</v>
      </c>
      <c r="R27" s="38">
        <f t="shared" si="8"/>
        <v>0</v>
      </c>
      <c r="S27" s="38">
        <f t="shared" si="8"/>
        <v>0</v>
      </c>
      <c r="T27" s="38">
        <f t="shared" si="8"/>
        <v>58054.28</v>
      </c>
      <c r="U27" s="38">
        <f t="shared" si="8"/>
        <v>0</v>
      </c>
      <c r="V27" s="39">
        <f t="shared" si="8"/>
        <v>60595.28</v>
      </c>
    </row>
    <row r="28" spans="1:22" ht="15" customHeight="1">
      <c r="A28" s="22"/>
      <c r="B28" s="71" t="s">
        <v>67</v>
      </c>
      <c r="C28" s="72"/>
      <c r="D28" s="40">
        <f aca="true" t="shared" si="9" ref="D28:V28">+D20+D24+D27</f>
        <v>451843</v>
      </c>
      <c r="E28" s="40">
        <f t="shared" si="9"/>
        <v>24378.11</v>
      </c>
      <c r="F28" s="40">
        <f t="shared" si="9"/>
        <v>5745.98</v>
      </c>
      <c r="G28" s="40">
        <f t="shared" si="9"/>
        <v>235261.05</v>
      </c>
      <c r="H28" s="40">
        <f t="shared" si="9"/>
        <v>472865.09</v>
      </c>
      <c r="I28" s="40">
        <f t="shared" si="9"/>
        <v>494603.09</v>
      </c>
      <c r="J28" s="40">
        <f t="shared" si="9"/>
        <v>21738</v>
      </c>
      <c r="K28" s="40">
        <f t="shared" si="9"/>
        <v>665816.68</v>
      </c>
      <c r="L28" s="40">
        <f t="shared" si="9"/>
        <v>404248.49</v>
      </c>
      <c r="M28" s="40">
        <f t="shared" si="9"/>
        <v>432640.73</v>
      </c>
      <c r="N28" s="40">
        <f t="shared" si="9"/>
        <v>122003</v>
      </c>
      <c r="O28" s="40">
        <f t="shared" si="9"/>
        <v>3376</v>
      </c>
      <c r="P28" s="40">
        <f t="shared" si="9"/>
        <v>38661</v>
      </c>
      <c r="Q28" s="40">
        <f t="shared" si="9"/>
        <v>0</v>
      </c>
      <c r="R28" s="40">
        <f t="shared" si="9"/>
        <v>19632.35</v>
      </c>
      <c r="S28" s="40">
        <f t="shared" si="9"/>
        <v>121719.79</v>
      </c>
      <c r="T28" s="40">
        <f t="shared" si="9"/>
        <v>125380.88</v>
      </c>
      <c r="U28" s="40">
        <f t="shared" si="9"/>
        <v>1867</v>
      </c>
      <c r="V28" s="41">
        <f t="shared" si="9"/>
        <v>432640.02</v>
      </c>
    </row>
  </sheetData>
  <sheetProtection selectLockedCells="1" selectUnlockedCells="1"/>
  <mergeCells count="50">
    <mergeCell ref="B1:M1"/>
    <mergeCell ref="N1:V1"/>
    <mergeCell ref="B2:M2"/>
    <mergeCell ref="N2:V2"/>
    <mergeCell ref="D3:M3"/>
    <mergeCell ref="N3:V3"/>
    <mergeCell ref="A4:C4"/>
    <mergeCell ref="D4:D6"/>
    <mergeCell ref="E4:E6"/>
    <mergeCell ref="F4:F6"/>
    <mergeCell ref="G4:G6"/>
    <mergeCell ref="H4:H6"/>
    <mergeCell ref="S4:S6"/>
    <mergeCell ref="T4:T6"/>
    <mergeCell ref="I4:I6"/>
    <mergeCell ref="J4:J6"/>
    <mergeCell ref="K4:K6"/>
    <mergeCell ref="L4:L6"/>
    <mergeCell ref="M4:M6"/>
    <mergeCell ref="N4:N6"/>
    <mergeCell ref="U4:U6"/>
    <mergeCell ref="V4:V6"/>
    <mergeCell ref="A5:C5"/>
    <mergeCell ref="A6:C6"/>
    <mergeCell ref="B7:C7"/>
    <mergeCell ref="A8:C8"/>
    <mergeCell ref="O4:O6"/>
    <mergeCell ref="P4:P6"/>
    <mergeCell ref="Q4:Q6"/>
    <mergeCell ref="R4:R6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7:C27"/>
    <mergeCell ref="B28:C28"/>
    <mergeCell ref="B21:C21"/>
    <mergeCell ref="B22:C22"/>
    <mergeCell ref="B23:C23"/>
    <mergeCell ref="B24:C24"/>
    <mergeCell ref="B25:C25"/>
    <mergeCell ref="B26:C26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zoomScale="90" zoomScaleNormal="90" zoomScalePageLayoutView="0" workbookViewId="0" topLeftCell="A1">
      <selection activeCell="B1" sqref="B1:M1"/>
    </sheetView>
  </sheetViews>
  <sheetFormatPr defaultColWidth="9.140625" defaultRowHeight="15" customHeight="1"/>
  <cols>
    <col min="1" max="1" width="3.8515625" style="0" customWidth="1"/>
    <col min="2" max="2" width="17.140625" style="0" customWidth="1"/>
    <col min="3" max="3" width="7.28125" style="0" customWidth="1"/>
    <col min="4" max="7" width="9.7109375" style="0" customWidth="1"/>
    <col min="8" max="8" width="11.00390625" style="0" customWidth="1"/>
    <col min="9" max="9" width="11.421875" style="0" customWidth="1"/>
    <col min="10" max="10" width="10.7109375" style="0" customWidth="1"/>
    <col min="11" max="11" width="11.8515625" style="0" customWidth="1"/>
    <col min="12" max="12" width="11.28125" style="0" customWidth="1"/>
    <col min="13" max="13" width="10.7109375" style="0" customWidth="1"/>
    <col min="14" max="17" width="9.7109375" style="0" customWidth="1"/>
    <col min="18" max="18" width="10.7109375" style="0" customWidth="1"/>
    <col min="19" max="21" width="9.7109375" style="0" customWidth="1"/>
    <col min="22" max="22" width="14.00390625" style="0" customWidth="1"/>
  </cols>
  <sheetData>
    <row r="1" spans="1:22" ht="21" customHeight="1">
      <c r="A1" s="16"/>
      <c r="B1" s="92" t="s">
        <v>0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3" t="s">
        <v>1</v>
      </c>
      <c r="O1" s="92"/>
      <c r="P1" s="92"/>
      <c r="Q1" s="92"/>
      <c r="R1" s="92"/>
      <c r="S1" s="92"/>
      <c r="T1" s="92"/>
      <c r="U1" s="92"/>
      <c r="V1" s="92"/>
    </row>
    <row r="2" spans="1:22" ht="21" customHeight="1">
      <c r="A2" s="17"/>
      <c r="B2" s="94" t="s">
        <v>2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5" t="s">
        <v>81</v>
      </c>
      <c r="O2" s="95"/>
      <c r="P2" s="95"/>
      <c r="Q2" s="95"/>
      <c r="R2" s="95"/>
      <c r="S2" s="95"/>
      <c r="T2" s="95"/>
      <c r="U2" s="95"/>
      <c r="V2" s="95"/>
    </row>
    <row r="3" spans="1:22" ht="16.5" customHeight="1">
      <c r="A3" s="3"/>
      <c r="B3" s="3"/>
      <c r="C3" s="4"/>
      <c r="D3" s="96" t="s">
        <v>3</v>
      </c>
      <c r="E3" s="97"/>
      <c r="F3" s="97"/>
      <c r="G3" s="97"/>
      <c r="H3" s="97"/>
      <c r="I3" s="97"/>
      <c r="J3" s="97"/>
      <c r="K3" s="97"/>
      <c r="L3" s="97"/>
      <c r="M3" s="98"/>
      <c r="N3" s="99" t="s">
        <v>4</v>
      </c>
      <c r="O3" s="100"/>
      <c r="P3" s="100"/>
      <c r="Q3" s="100"/>
      <c r="R3" s="100"/>
      <c r="S3" s="100"/>
      <c r="T3" s="100"/>
      <c r="U3" s="100"/>
      <c r="V3" s="101"/>
    </row>
    <row r="4" spans="1:22" ht="12.75" customHeight="1">
      <c r="A4" s="112" t="s">
        <v>5</v>
      </c>
      <c r="B4" s="113"/>
      <c r="C4" s="114"/>
      <c r="D4" s="80" t="s">
        <v>6</v>
      </c>
      <c r="E4" s="77" t="s">
        <v>7</v>
      </c>
      <c r="F4" s="80" t="s">
        <v>8</v>
      </c>
      <c r="G4" s="77" t="s">
        <v>9</v>
      </c>
      <c r="H4" s="80" t="s">
        <v>10</v>
      </c>
      <c r="I4" s="77" t="s">
        <v>11</v>
      </c>
      <c r="J4" s="80" t="s">
        <v>12</v>
      </c>
      <c r="K4" s="77" t="s">
        <v>13</v>
      </c>
      <c r="L4" s="80" t="s">
        <v>14</v>
      </c>
      <c r="M4" s="77" t="s">
        <v>15</v>
      </c>
      <c r="N4" s="80" t="s">
        <v>16</v>
      </c>
      <c r="O4" s="77" t="s">
        <v>17</v>
      </c>
      <c r="P4" s="80" t="s">
        <v>18</v>
      </c>
      <c r="Q4" s="77" t="s">
        <v>19</v>
      </c>
      <c r="R4" s="80" t="s">
        <v>20</v>
      </c>
      <c r="S4" s="77" t="s">
        <v>21</v>
      </c>
      <c r="T4" s="80" t="s">
        <v>22</v>
      </c>
      <c r="U4" s="77" t="s">
        <v>23</v>
      </c>
      <c r="V4" s="80" t="s">
        <v>24</v>
      </c>
    </row>
    <row r="5" spans="1:22" ht="15.75" customHeight="1">
      <c r="A5" s="106" t="s">
        <v>25</v>
      </c>
      <c r="B5" s="107"/>
      <c r="C5" s="108"/>
      <c r="D5" s="81"/>
      <c r="E5" s="78"/>
      <c r="F5" s="81"/>
      <c r="G5" s="78"/>
      <c r="H5" s="81"/>
      <c r="I5" s="78"/>
      <c r="J5" s="81"/>
      <c r="K5" s="78"/>
      <c r="L5" s="81"/>
      <c r="M5" s="78"/>
      <c r="N5" s="81"/>
      <c r="O5" s="78"/>
      <c r="P5" s="81"/>
      <c r="Q5" s="78"/>
      <c r="R5" s="81"/>
      <c r="S5" s="78"/>
      <c r="T5" s="81"/>
      <c r="U5" s="78"/>
      <c r="V5" s="81"/>
    </row>
    <row r="6" spans="1:22" ht="136.5" customHeight="1">
      <c r="A6" s="109"/>
      <c r="B6" s="110"/>
      <c r="C6" s="111"/>
      <c r="D6" s="82"/>
      <c r="E6" s="79"/>
      <c r="F6" s="82"/>
      <c r="G6" s="79"/>
      <c r="H6" s="82"/>
      <c r="I6" s="79"/>
      <c r="J6" s="82"/>
      <c r="K6" s="79"/>
      <c r="L6" s="82"/>
      <c r="M6" s="79"/>
      <c r="N6" s="82"/>
      <c r="O6" s="79"/>
      <c r="P6" s="82"/>
      <c r="Q6" s="79"/>
      <c r="R6" s="82"/>
      <c r="S6" s="79"/>
      <c r="T6" s="82"/>
      <c r="U6" s="79"/>
      <c r="V6" s="82"/>
    </row>
    <row r="7" spans="1:22" ht="15" customHeight="1">
      <c r="A7" s="18" t="s">
        <v>26</v>
      </c>
      <c r="B7" s="86" t="s">
        <v>27</v>
      </c>
      <c r="C7" s="86"/>
      <c r="D7" s="5" t="s">
        <v>28</v>
      </c>
      <c r="E7" s="5" t="s">
        <v>29</v>
      </c>
      <c r="F7" s="5" t="s">
        <v>30</v>
      </c>
      <c r="G7" s="5" t="s">
        <v>31</v>
      </c>
      <c r="H7" s="5" t="s">
        <v>32</v>
      </c>
      <c r="I7" s="5" t="s">
        <v>33</v>
      </c>
      <c r="J7" s="5" t="s">
        <v>34</v>
      </c>
      <c r="K7" s="5" t="s">
        <v>35</v>
      </c>
      <c r="L7" s="5" t="s">
        <v>36</v>
      </c>
      <c r="M7" s="5" t="s">
        <v>37</v>
      </c>
      <c r="N7" s="5" t="s">
        <v>38</v>
      </c>
      <c r="O7" s="5" t="s">
        <v>39</v>
      </c>
      <c r="P7" s="5" t="s">
        <v>40</v>
      </c>
      <c r="Q7" s="5" t="s">
        <v>41</v>
      </c>
      <c r="R7" s="5" t="s">
        <v>42</v>
      </c>
      <c r="S7" s="5" t="s">
        <v>43</v>
      </c>
      <c r="T7" s="5" t="s">
        <v>44</v>
      </c>
      <c r="U7" s="5" t="s">
        <v>45</v>
      </c>
      <c r="V7" s="5" t="s">
        <v>46</v>
      </c>
    </row>
    <row r="8" spans="1:22" ht="15" customHeight="1">
      <c r="A8" s="87" t="s">
        <v>68</v>
      </c>
      <c r="B8" s="87"/>
      <c r="C8" s="87"/>
      <c r="D8" s="6"/>
      <c r="E8" s="7"/>
      <c r="F8" s="7"/>
      <c r="G8" s="7"/>
      <c r="H8" s="7"/>
      <c r="I8" s="7"/>
      <c r="J8" s="7"/>
      <c r="K8" s="6"/>
      <c r="L8" s="7"/>
      <c r="M8" s="6"/>
      <c r="N8" s="6"/>
      <c r="O8" s="6"/>
      <c r="P8" s="7"/>
      <c r="Q8" s="7"/>
      <c r="R8" s="7"/>
      <c r="S8" s="7"/>
      <c r="T8" s="7"/>
      <c r="U8" s="7"/>
      <c r="V8" s="6"/>
    </row>
    <row r="9" spans="1:22" ht="15" customHeight="1">
      <c r="A9" s="1">
        <v>17</v>
      </c>
      <c r="B9" s="73" t="s">
        <v>69</v>
      </c>
      <c r="C9" s="102"/>
      <c r="D9" s="2"/>
      <c r="E9" s="42">
        <v>2794</v>
      </c>
      <c r="F9" s="42">
        <v>0</v>
      </c>
      <c r="G9" s="42">
        <v>0</v>
      </c>
      <c r="H9" s="43">
        <v>14029</v>
      </c>
      <c r="I9" s="42">
        <v>11464</v>
      </c>
      <c r="J9" s="44">
        <f aca="true" t="shared" si="0" ref="J9:J17">+I9-H9</f>
        <v>-2565</v>
      </c>
      <c r="K9" s="45"/>
      <c r="L9" s="43">
        <v>93371</v>
      </c>
      <c r="M9" s="44">
        <f aca="true" t="shared" si="1" ref="M9:M17">+D9+E9+F9+G9-J9-K9+L9</f>
        <v>98730</v>
      </c>
      <c r="N9" s="43">
        <v>0</v>
      </c>
      <c r="O9" s="45"/>
      <c r="P9" s="43">
        <v>14564</v>
      </c>
      <c r="Q9" s="43">
        <v>0</v>
      </c>
      <c r="R9" s="43">
        <v>18542</v>
      </c>
      <c r="S9" s="43">
        <v>36769</v>
      </c>
      <c r="T9" s="43">
        <v>0</v>
      </c>
      <c r="U9" s="43">
        <v>28855</v>
      </c>
      <c r="V9" s="44">
        <f aca="true" t="shared" si="2" ref="V9:V17">SUM(N9:U9)</f>
        <v>98730</v>
      </c>
    </row>
    <row r="10" spans="1:22" ht="15" customHeight="1">
      <c r="A10" s="1">
        <v>18</v>
      </c>
      <c r="B10" s="73" t="s">
        <v>70</v>
      </c>
      <c r="C10" s="102"/>
      <c r="D10" s="2"/>
      <c r="E10" s="42">
        <v>12505</v>
      </c>
      <c r="F10" s="42">
        <v>0</v>
      </c>
      <c r="G10" s="42">
        <v>0</v>
      </c>
      <c r="H10" s="43">
        <v>19905.54</v>
      </c>
      <c r="I10" s="42">
        <v>18619.45</v>
      </c>
      <c r="J10" s="44">
        <f t="shared" si="0"/>
        <v>-1286.0900000000001</v>
      </c>
      <c r="K10" s="45"/>
      <c r="L10" s="43">
        <v>55729</v>
      </c>
      <c r="M10" s="44">
        <f t="shared" si="1"/>
        <v>69520.09</v>
      </c>
      <c r="N10" s="43">
        <v>0</v>
      </c>
      <c r="O10" s="45"/>
      <c r="P10" s="43">
        <v>15957</v>
      </c>
      <c r="Q10" s="43">
        <v>0</v>
      </c>
      <c r="R10" s="43">
        <v>13055</v>
      </c>
      <c r="S10" s="43">
        <v>13090</v>
      </c>
      <c r="T10" s="43">
        <v>2379.09</v>
      </c>
      <c r="U10" s="43">
        <v>25039</v>
      </c>
      <c r="V10" s="44">
        <f t="shared" si="2"/>
        <v>69520.09</v>
      </c>
    </row>
    <row r="11" spans="1:22" ht="15" customHeight="1">
      <c r="A11" s="1">
        <v>19</v>
      </c>
      <c r="B11" s="73" t="s">
        <v>71</v>
      </c>
      <c r="C11" s="102"/>
      <c r="D11" s="2"/>
      <c r="E11" s="42">
        <v>9217.49</v>
      </c>
      <c r="F11" s="42">
        <v>0</v>
      </c>
      <c r="G11" s="42">
        <v>0</v>
      </c>
      <c r="H11" s="43">
        <v>6002.58</v>
      </c>
      <c r="I11" s="42">
        <v>10015.24</v>
      </c>
      <c r="J11" s="44">
        <f t="shared" si="0"/>
        <v>4012.66</v>
      </c>
      <c r="K11" s="45"/>
      <c r="L11" s="43">
        <v>11051</v>
      </c>
      <c r="M11" s="44">
        <f t="shared" si="1"/>
        <v>16255.83</v>
      </c>
      <c r="N11" s="43">
        <v>0</v>
      </c>
      <c r="O11" s="45"/>
      <c r="P11" s="43">
        <v>5530</v>
      </c>
      <c r="Q11" s="43">
        <v>0</v>
      </c>
      <c r="R11" s="43">
        <v>397</v>
      </c>
      <c r="S11" s="43">
        <v>0</v>
      </c>
      <c r="T11" s="43">
        <v>0</v>
      </c>
      <c r="U11" s="43">
        <v>10328.83</v>
      </c>
      <c r="V11" s="44">
        <f t="shared" si="2"/>
        <v>16255.83</v>
      </c>
    </row>
    <row r="12" spans="1:22" ht="15" customHeight="1">
      <c r="A12" s="1">
        <v>20</v>
      </c>
      <c r="B12" s="73" t="s">
        <v>72</v>
      </c>
      <c r="C12" s="102"/>
      <c r="D12" s="2"/>
      <c r="E12" s="42">
        <v>9964</v>
      </c>
      <c r="F12" s="42">
        <v>0</v>
      </c>
      <c r="G12" s="42">
        <v>5250</v>
      </c>
      <c r="H12" s="43">
        <v>19289</v>
      </c>
      <c r="I12" s="42">
        <v>19085</v>
      </c>
      <c r="J12" s="44">
        <f t="shared" si="0"/>
        <v>-204</v>
      </c>
      <c r="K12" s="45"/>
      <c r="L12" s="43">
        <v>39055</v>
      </c>
      <c r="M12" s="44">
        <f t="shared" si="1"/>
        <v>54473</v>
      </c>
      <c r="N12" s="43">
        <v>16092</v>
      </c>
      <c r="O12" s="45"/>
      <c r="P12" s="43">
        <v>7937</v>
      </c>
      <c r="Q12" s="43">
        <v>0</v>
      </c>
      <c r="R12" s="43">
        <v>30444</v>
      </c>
      <c r="S12" s="43">
        <v>0</v>
      </c>
      <c r="T12" s="43">
        <v>0</v>
      </c>
      <c r="U12" s="43">
        <v>0</v>
      </c>
      <c r="V12" s="44">
        <f t="shared" si="2"/>
        <v>54473</v>
      </c>
    </row>
    <row r="13" spans="1:22" ht="15" customHeight="1">
      <c r="A13" s="1">
        <v>21</v>
      </c>
      <c r="B13" s="73" t="s">
        <v>73</v>
      </c>
      <c r="C13" s="102"/>
      <c r="D13" s="2"/>
      <c r="E13" s="42">
        <v>0</v>
      </c>
      <c r="F13" s="42">
        <v>0</v>
      </c>
      <c r="G13" s="42">
        <v>0</v>
      </c>
      <c r="H13" s="43">
        <v>3767</v>
      </c>
      <c r="I13" s="42">
        <v>3125</v>
      </c>
      <c r="J13" s="44">
        <f t="shared" si="0"/>
        <v>-642</v>
      </c>
      <c r="K13" s="45"/>
      <c r="L13" s="43">
        <v>3158</v>
      </c>
      <c r="M13" s="44">
        <f t="shared" si="1"/>
        <v>3800</v>
      </c>
      <c r="N13" s="43">
        <v>0</v>
      </c>
      <c r="O13" s="45"/>
      <c r="P13" s="43">
        <v>0</v>
      </c>
      <c r="Q13" s="43">
        <v>0</v>
      </c>
      <c r="R13" s="43">
        <v>3800</v>
      </c>
      <c r="S13" s="43">
        <v>0</v>
      </c>
      <c r="T13" s="43">
        <v>0</v>
      </c>
      <c r="U13" s="43">
        <v>0</v>
      </c>
      <c r="V13" s="44">
        <f t="shared" si="2"/>
        <v>3800</v>
      </c>
    </row>
    <row r="14" spans="1:22" ht="15" customHeight="1">
      <c r="A14" s="1">
        <v>22</v>
      </c>
      <c r="B14" s="73" t="s">
        <v>74</v>
      </c>
      <c r="C14" s="102"/>
      <c r="D14" s="2"/>
      <c r="E14" s="42">
        <v>0</v>
      </c>
      <c r="F14" s="42">
        <v>0</v>
      </c>
      <c r="G14" s="42">
        <v>0</v>
      </c>
      <c r="H14" s="43">
        <v>5878</v>
      </c>
      <c r="I14" s="42">
        <v>4612</v>
      </c>
      <c r="J14" s="44">
        <f t="shared" si="0"/>
        <v>-1266</v>
      </c>
      <c r="K14" s="45"/>
      <c r="L14" s="43">
        <v>6486</v>
      </c>
      <c r="M14" s="44">
        <f t="shared" si="1"/>
        <v>7752</v>
      </c>
      <c r="N14" s="43">
        <v>0</v>
      </c>
      <c r="O14" s="45"/>
      <c r="P14" s="43">
        <v>5652</v>
      </c>
      <c r="Q14" s="43">
        <v>0</v>
      </c>
      <c r="R14" s="43">
        <v>0</v>
      </c>
      <c r="S14" s="43">
        <v>2100</v>
      </c>
      <c r="T14" s="43">
        <v>0</v>
      </c>
      <c r="U14" s="43">
        <v>0</v>
      </c>
      <c r="V14" s="44">
        <f t="shared" si="2"/>
        <v>7752</v>
      </c>
    </row>
    <row r="15" spans="1:22" ht="15" customHeight="1">
      <c r="A15" s="1">
        <v>23</v>
      </c>
      <c r="B15" s="73" t="s">
        <v>75</v>
      </c>
      <c r="C15" s="102"/>
      <c r="D15" s="2"/>
      <c r="E15" s="42"/>
      <c r="F15" s="42"/>
      <c r="G15" s="42"/>
      <c r="H15" s="43"/>
      <c r="I15" s="42"/>
      <c r="J15" s="44">
        <f t="shared" si="0"/>
        <v>0</v>
      </c>
      <c r="K15" s="45"/>
      <c r="L15" s="43"/>
      <c r="M15" s="44">
        <f t="shared" si="1"/>
        <v>0</v>
      </c>
      <c r="N15" s="43"/>
      <c r="O15" s="45"/>
      <c r="P15" s="43"/>
      <c r="Q15" s="43"/>
      <c r="R15" s="43"/>
      <c r="S15" s="43"/>
      <c r="T15" s="43"/>
      <c r="U15" s="43"/>
      <c r="V15" s="44">
        <f t="shared" si="2"/>
        <v>0</v>
      </c>
    </row>
    <row r="16" spans="1:22" ht="15" customHeight="1">
      <c r="A16" s="1">
        <v>24</v>
      </c>
      <c r="B16" s="73" t="s">
        <v>76</v>
      </c>
      <c r="C16" s="102"/>
      <c r="D16" s="2"/>
      <c r="E16" s="42">
        <v>0</v>
      </c>
      <c r="F16" s="42">
        <v>0</v>
      </c>
      <c r="G16" s="42">
        <v>0</v>
      </c>
      <c r="H16" s="42">
        <v>9028</v>
      </c>
      <c r="I16" s="42">
        <v>9174</v>
      </c>
      <c r="J16" s="44">
        <f t="shared" si="0"/>
        <v>146</v>
      </c>
      <c r="K16" s="45"/>
      <c r="L16" s="43">
        <v>6700</v>
      </c>
      <c r="M16" s="44">
        <f t="shared" si="1"/>
        <v>6554</v>
      </c>
      <c r="N16" s="43">
        <v>0</v>
      </c>
      <c r="O16" s="45"/>
      <c r="P16" s="43">
        <v>3110</v>
      </c>
      <c r="Q16" s="43">
        <v>0</v>
      </c>
      <c r="R16" s="43">
        <v>1017</v>
      </c>
      <c r="S16" s="43">
        <v>2427</v>
      </c>
      <c r="T16" s="43">
        <v>0</v>
      </c>
      <c r="U16" s="43">
        <v>0</v>
      </c>
      <c r="V16" s="44">
        <f t="shared" si="2"/>
        <v>6554</v>
      </c>
    </row>
    <row r="17" spans="1:22" ht="15" customHeight="1">
      <c r="A17" s="1">
        <v>25</v>
      </c>
      <c r="B17" s="73" t="s">
        <v>77</v>
      </c>
      <c r="C17" s="102"/>
      <c r="D17" s="2"/>
      <c r="E17" s="42">
        <v>0</v>
      </c>
      <c r="F17" s="42">
        <v>0</v>
      </c>
      <c r="G17" s="42">
        <v>151</v>
      </c>
      <c r="H17" s="42">
        <v>37513</v>
      </c>
      <c r="I17" s="42">
        <v>37452</v>
      </c>
      <c r="J17" s="44">
        <f t="shared" si="0"/>
        <v>-61</v>
      </c>
      <c r="K17" s="45"/>
      <c r="L17" s="43">
        <v>43703.38</v>
      </c>
      <c r="M17" s="44">
        <f t="shared" si="1"/>
        <v>43915.38</v>
      </c>
      <c r="N17" s="43">
        <v>0</v>
      </c>
      <c r="O17" s="45"/>
      <c r="P17" s="43">
        <v>0</v>
      </c>
      <c r="Q17" s="43">
        <v>0</v>
      </c>
      <c r="R17" s="43">
        <v>28841</v>
      </c>
      <c r="S17" s="43">
        <v>15074.38</v>
      </c>
      <c r="T17" s="43">
        <v>0</v>
      </c>
      <c r="U17" s="43">
        <v>0</v>
      </c>
      <c r="V17" s="44">
        <f t="shared" si="2"/>
        <v>43915.38</v>
      </c>
    </row>
    <row r="18" spans="1:22" ht="15" customHeight="1">
      <c r="A18" s="24"/>
      <c r="B18" s="103" t="s">
        <v>78</v>
      </c>
      <c r="C18" s="104"/>
      <c r="D18" s="46">
        <f aca="true" t="shared" si="3" ref="D18:V18">SUM(D9:D17)</f>
        <v>0</v>
      </c>
      <c r="E18" s="47">
        <f t="shared" si="3"/>
        <v>34480.49</v>
      </c>
      <c r="F18" s="47">
        <f t="shared" si="3"/>
        <v>0</v>
      </c>
      <c r="G18" s="47">
        <f t="shared" si="3"/>
        <v>5401</v>
      </c>
      <c r="H18" s="47">
        <f t="shared" si="3"/>
        <v>115412.12</v>
      </c>
      <c r="I18" s="47">
        <f t="shared" si="3"/>
        <v>113546.69</v>
      </c>
      <c r="J18" s="48">
        <f t="shared" si="3"/>
        <v>-1865.4300000000003</v>
      </c>
      <c r="K18" s="47">
        <f t="shared" si="3"/>
        <v>0</v>
      </c>
      <c r="L18" s="49">
        <f t="shared" si="3"/>
        <v>259253.38</v>
      </c>
      <c r="M18" s="48">
        <f t="shared" si="3"/>
        <v>301000.3</v>
      </c>
      <c r="N18" s="48">
        <f t="shared" si="3"/>
        <v>16092</v>
      </c>
      <c r="O18" s="48">
        <f t="shared" si="3"/>
        <v>0</v>
      </c>
      <c r="P18" s="47">
        <f t="shared" si="3"/>
        <v>52750</v>
      </c>
      <c r="Q18" s="47">
        <f t="shared" si="3"/>
        <v>0</v>
      </c>
      <c r="R18" s="47">
        <f t="shared" si="3"/>
        <v>96096</v>
      </c>
      <c r="S18" s="47">
        <f t="shared" si="3"/>
        <v>69460.38</v>
      </c>
      <c r="T18" s="47">
        <f t="shared" si="3"/>
        <v>2379.09</v>
      </c>
      <c r="U18" s="47">
        <f t="shared" si="3"/>
        <v>64222.83</v>
      </c>
      <c r="V18" s="48">
        <f t="shared" si="3"/>
        <v>301000.3</v>
      </c>
    </row>
    <row r="22" spans="8:11" ht="15" customHeight="1">
      <c r="H22" s="105" t="s">
        <v>79</v>
      </c>
      <c r="I22" s="105"/>
      <c r="J22" s="105"/>
      <c r="K22" s="8">
        <f>+('semilavorati mensile'!K28)-('semilavorati mensile'!L28+'monomeri mensile'!L18)</f>
        <v>2314.810000000056</v>
      </c>
    </row>
  </sheetData>
  <sheetProtection selectLockedCells="1" selectUnlockedCells="1"/>
  <mergeCells count="41">
    <mergeCell ref="B1:M1"/>
    <mergeCell ref="N1:V1"/>
    <mergeCell ref="B2:M2"/>
    <mergeCell ref="N2:V2"/>
    <mergeCell ref="D3:M3"/>
    <mergeCell ref="N3:V3"/>
    <mergeCell ref="A4:C4"/>
    <mergeCell ref="D4:D6"/>
    <mergeCell ref="E4:E6"/>
    <mergeCell ref="F4:F6"/>
    <mergeCell ref="G4:G6"/>
    <mergeCell ref="H4:H6"/>
    <mergeCell ref="R4:R6"/>
    <mergeCell ref="S4:S6"/>
    <mergeCell ref="T4:T6"/>
    <mergeCell ref="I4:I6"/>
    <mergeCell ref="J4:J6"/>
    <mergeCell ref="K4:K6"/>
    <mergeCell ref="L4:L6"/>
    <mergeCell ref="M4:M6"/>
    <mergeCell ref="N4:N6"/>
    <mergeCell ref="B14:C14"/>
    <mergeCell ref="U4:U6"/>
    <mergeCell ref="V4:V6"/>
    <mergeCell ref="A5:C5"/>
    <mergeCell ref="A6:C6"/>
    <mergeCell ref="B7:C7"/>
    <mergeCell ref="A8:C8"/>
    <mergeCell ref="O4:O6"/>
    <mergeCell ref="P4:P6"/>
    <mergeCell ref="Q4:Q6"/>
    <mergeCell ref="B15:C15"/>
    <mergeCell ref="B16:C16"/>
    <mergeCell ref="B17:C17"/>
    <mergeCell ref="B18:C18"/>
    <mergeCell ref="H22:J22"/>
    <mergeCell ref="B9:C9"/>
    <mergeCell ref="B10:C10"/>
    <mergeCell ref="B11:C11"/>
    <mergeCell ref="B12:C12"/>
    <mergeCell ref="B13:C13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showGridLines="0" zoomScale="90" zoomScaleNormal="90" zoomScalePageLayoutView="0" workbookViewId="0" topLeftCell="A1">
      <selection activeCell="B1" sqref="B1:L1"/>
    </sheetView>
  </sheetViews>
  <sheetFormatPr defaultColWidth="9.140625" defaultRowHeight="15" customHeight="1"/>
  <cols>
    <col min="1" max="1" width="4.57421875" style="0" customWidth="1"/>
    <col min="2" max="2" width="32.57421875" style="0" customWidth="1"/>
    <col min="3" max="3" width="13.00390625" style="0" customWidth="1"/>
    <col min="4" max="4" width="11.140625" style="0" customWidth="1"/>
    <col min="5" max="5" width="9.7109375" style="0" customWidth="1"/>
    <col min="6" max="6" width="12.28125" style="0" customWidth="1"/>
    <col min="7" max="7" width="11.7109375" style="0" customWidth="1"/>
    <col min="8" max="8" width="10.8515625" style="0" customWidth="1"/>
    <col min="9" max="9" width="12.140625" style="0" customWidth="1"/>
    <col min="10" max="10" width="13.28125" style="0" customWidth="1"/>
    <col min="11" max="11" width="12.28125" style="0" customWidth="1"/>
    <col min="12" max="12" width="12.140625" style="0" customWidth="1"/>
    <col min="13" max="13" width="12.57421875" style="0" customWidth="1"/>
    <col min="14" max="14" width="10.8515625" style="0" customWidth="1"/>
    <col min="15" max="15" width="11.140625" style="0" customWidth="1"/>
    <col min="16" max="16" width="9.7109375" style="0" customWidth="1"/>
    <col min="17" max="17" width="10.7109375" style="0" customWidth="1"/>
    <col min="18" max="18" width="11.28125" style="0" customWidth="1"/>
    <col min="19" max="19" width="10.7109375" style="0" customWidth="1"/>
    <col min="20" max="20" width="9.7109375" style="0" customWidth="1"/>
    <col min="21" max="21" width="12.421875" style="0" customWidth="1"/>
  </cols>
  <sheetData>
    <row r="1" spans="1:21" ht="21" customHeight="1">
      <c r="A1" s="25"/>
      <c r="B1" s="93" t="s">
        <v>0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 t="s">
        <v>1</v>
      </c>
      <c r="N1" s="93"/>
      <c r="O1" s="93"/>
      <c r="P1" s="93"/>
      <c r="Q1" s="93"/>
      <c r="R1" s="93"/>
      <c r="S1" s="93"/>
      <c r="T1" s="93"/>
      <c r="U1" s="93"/>
    </row>
    <row r="2" spans="1:21" ht="21" customHeight="1">
      <c r="A2" s="50"/>
      <c r="B2" s="127" t="s">
        <v>2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95" t="s">
        <v>81</v>
      </c>
      <c r="N2" s="95"/>
      <c r="O2" s="95"/>
      <c r="P2" s="95"/>
      <c r="Q2" s="95"/>
      <c r="R2" s="95"/>
      <c r="S2" s="95"/>
      <c r="T2" s="95"/>
      <c r="U2" s="95"/>
    </row>
    <row r="3" spans="1:21" ht="16.5" customHeight="1">
      <c r="A3" s="51"/>
      <c r="B3" s="52"/>
      <c r="C3" s="128" t="s">
        <v>3</v>
      </c>
      <c r="D3" s="129"/>
      <c r="E3" s="129"/>
      <c r="F3" s="129"/>
      <c r="G3" s="129"/>
      <c r="H3" s="129"/>
      <c r="I3" s="129"/>
      <c r="J3" s="129"/>
      <c r="K3" s="129"/>
      <c r="L3" s="130"/>
      <c r="M3" s="131" t="s">
        <v>4</v>
      </c>
      <c r="N3" s="132"/>
      <c r="O3" s="132"/>
      <c r="P3" s="132"/>
      <c r="Q3" s="132"/>
      <c r="R3" s="132"/>
      <c r="S3" s="132"/>
      <c r="T3" s="132"/>
      <c r="U3" s="133"/>
    </row>
    <row r="4" spans="1:21" ht="12.75" customHeight="1">
      <c r="A4" s="123" t="s">
        <v>5</v>
      </c>
      <c r="B4" s="124"/>
      <c r="C4" s="117" t="s">
        <v>6</v>
      </c>
      <c r="D4" s="120" t="s">
        <v>7</v>
      </c>
      <c r="E4" s="117" t="s">
        <v>8</v>
      </c>
      <c r="F4" s="120" t="s">
        <v>9</v>
      </c>
      <c r="G4" s="117" t="s">
        <v>10</v>
      </c>
      <c r="H4" s="120" t="s">
        <v>11</v>
      </c>
      <c r="I4" s="117" t="s">
        <v>12</v>
      </c>
      <c r="J4" s="120" t="s">
        <v>13</v>
      </c>
      <c r="K4" s="117" t="s">
        <v>14</v>
      </c>
      <c r="L4" s="120" t="s">
        <v>15</v>
      </c>
      <c r="M4" s="117" t="s">
        <v>16</v>
      </c>
      <c r="N4" s="120" t="s">
        <v>17</v>
      </c>
      <c r="O4" s="117" t="s">
        <v>18</v>
      </c>
      <c r="P4" s="120" t="s">
        <v>19</v>
      </c>
      <c r="Q4" s="117" t="s">
        <v>20</v>
      </c>
      <c r="R4" s="120" t="s">
        <v>21</v>
      </c>
      <c r="S4" s="117" t="s">
        <v>22</v>
      </c>
      <c r="T4" s="120" t="s">
        <v>23</v>
      </c>
      <c r="U4" s="117" t="s">
        <v>24</v>
      </c>
    </row>
    <row r="5" spans="1:21" ht="15.75" customHeight="1">
      <c r="A5" s="125" t="s">
        <v>80</v>
      </c>
      <c r="B5" s="126"/>
      <c r="C5" s="118"/>
      <c r="D5" s="121"/>
      <c r="E5" s="118"/>
      <c r="F5" s="121"/>
      <c r="G5" s="118"/>
      <c r="H5" s="121"/>
      <c r="I5" s="118"/>
      <c r="J5" s="121"/>
      <c r="K5" s="118"/>
      <c r="L5" s="121"/>
      <c r="M5" s="118"/>
      <c r="N5" s="121"/>
      <c r="O5" s="118"/>
      <c r="P5" s="121"/>
      <c r="Q5" s="118"/>
      <c r="R5" s="121"/>
      <c r="S5" s="118"/>
      <c r="T5" s="121"/>
      <c r="U5" s="118"/>
    </row>
    <row r="6" spans="1:21" ht="124.5" customHeight="1">
      <c r="A6" s="125"/>
      <c r="B6" s="126"/>
      <c r="C6" s="119"/>
      <c r="D6" s="122"/>
      <c r="E6" s="119"/>
      <c r="F6" s="122"/>
      <c r="G6" s="119"/>
      <c r="H6" s="122"/>
      <c r="I6" s="119"/>
      <c r="J6" s="122"/>
      <c r="K6" s="119"/>
      <c r="L6" s="122"/>
      <c r="M6" s="119"/>
      <c r="N6" s="122"/>
      <c r="O6" s="119"/>
      <c r="P6" s="122"/>
      <c r="Q6" s="119"/>
      <c r="R6" s="122"/>
      <c r="S6" s="119"/>
      <c r="T6" s="122"/>
      <c r="U6" s="119"/>
    </row>
    <row r="7" spans="1:21" ht="15" customHeight="1">
      <c r="A7" s="53" t="s">
        <v>26</v>
      </c>
      <c r="B7" s="54" t="s">
        <v>27</v>
      </c>
      <c r="C7" s="55" t="s">
        <v>28</v>
      </c>
      <c r="D7" s="55" t="s">
        <v>29</v>
      </c>
      <c r="E7" s="55" t="s">
        <v>30</v>
      </c>
      <c r="F7" s="55" t="s">
        <v>31</v>
      </c>
      <c r="G7" s="55" t="s">
        <v>32</v>
      </c>
      <c r="H7" s="55" t="s">
        <v>33</v>
      </c>
      <c r="I7" s="55" t="s">
        <v>34</v>
      </c>
      <c r="J7" s="55" t="s">
        <v>35</v>
      </c>
      <c r="K7" s="55" t="s">
        <v>36</v>
      </c>
      <c r="L7" s="55" t="s">
        <v>37</v>
      </c>
      <c r="M7" s="55" t="s">
        <v>38</v>
      </c>
      <c r="N7" s="55" t="s">
        <v>39</v>
      </c>
      <c r="O7" s="55" t="s">
        <v>40</v>
      </c>
      <c r="P7" s="55" t="s">
        <v>41</v>
      </c>
      <c r="Q7" s="55" t="s">
        <v>42</v>
      </c>
      <c r="R7" s="55" t="s">
        <v>43</v>
      </c>
      <c r="S7" s="55" t="s">
        <v>44</v>
      </c>
      <c r="T7" s="55" t="s">
        <v>45</v>
      </c>
      <c r="U7" s="55" t="s">
        <v>46</v>
      </c>
    </row>
    <row r="8" spans="1:21" ht="15" customHeight="1">
      <c r="A8" s="115" t="s">
        <v>47</v>
      </c>
      <c r="B8" s="116"/>
      <c r="C8" s="56"/>
      <c r="D8" s="57"/>
      <c r="E8" s="57"/>
      <c r="F8" s="57"/>
      <c r="G8" s="57"/>
      <c r="H8" s="57"/>
      <c r="I8" s="58"/>
      <c r="J8" s="57"/>
      <c r="K8" s="57"/>
      <c r="L8" s="59"/>
      <c r="M8" s="57"/>
      <c r="N8" s="57"/>
      <c r="O8" s="57"/>
      <c r="P8" s="57"/>
      <c r="Q8" s="57"/>
      <c r="R8" s="57"/>
      <c r="S8" s="57"/>
      <c r="T8" s="57"/>
      <c r="U8" s="59"/>
    </row>
    <row r="9" spans="1:21" ht="15" customHeight="1">
      <c r="A9" s="19">
        <v>1</v>
      </c>
      <c r="B9" s="19" t="s">
        <v>48</v>
      </c>
      <c r="C9" s="26">
        <v>66887</v>
      </c>
      <c r="D9" s="26">
        <v>0</v>
      </c>
      <c r="E9" s="26">
        <v>7779</v>
      </c>
      <c r="F9" s="27">
        <v>0</v>
      </c>
      <c r="G9" s="27">
        <v>0</v>
      </c>
      <c r="H9" s="27">
        <v>0</v>
      </c>
      <c r="I9" s="28">
        <f aca="true" t="shared" si="0" ref="I9:I19">+H9-G9</f>
        <v>0</v>
      </c>
      <c r="J9" s="27">
        <v>54746</v>
      </c>
      <c r="K9" s="29">
        <v>514741.3</v>
      </c>
      <c r="L9" s="30">
        <f aca="true" t="shared" si="1" ref="L9:L26">C9+D9+E9+F9-(I9+J9)+K9</f>
        <v>534661.3</v>
      </c>
      <c r="M9" s="27">
        <v>37638</v>
      </c>
      <c r="N9" s="31">
        <v>47656</v>
      </c>
      <c r="O9" s="27">
        <v>0</v>
      </c>
      <c r="P9" s="27">
        <v>0</v>
      </c>
      <c r="Q9" s="27">
        <v>0</v>
      </c>
      <c r="R9" s="27">
        <v>0</v>
      </c>
      <c r="S9" s="27">
        <v>428916.3</v>
      </c>
      <c r="T9" s="32">
        <v>20451</v>
      </c>
      <c r="U9" s="33">
        <f aca="true" t="shared" si="2" ref="U9:U19">SUM(M9:T9)</f>
        <v>534661.3</v>
      </c>
    </row>
    <row r="10" spans="1:21" ht="15" customHeight="1">
      <c r="A10" s="19">
        <v>2</v>
      </c>
      <c r="B10" s="19" t="s">
        <v>49</v>
      </c>
      <c r="C10" s="26">
        <v>45920</v>
      </c>
      <c r="D10" s="26">
        <v>0</v>
      </c>
      <c r="E10" s="26">
        <v>0</v>
      </c>
      <c r="F10" s="27">
        <v>34619</v>
      </c>
      <c r="G10" s="27">
        <v>8890</v>
      </c>
      <c r="H10" s="27">
        <v>11700</v>
      </c>
      <c r="I10" s="28">
        <f t="shared" si="0"/>
        <v>2810</v>
      </c>
      <c r="J10" s="27">
        <v>81193</v>
      </c>
      <c r="K10" s="29">
        <v>93798</v>
      </c>
      <c r="L10" s="30">
        <f t="shared" si="1"/>
        <v>90334</v>
      </c>
      <c r="M10" s="27">
        <v>33982</v>
      </c>
      <c r="N10" s="31">
        <v>0</v>
      </c>
      <c r="O10" s="27">
        <v>50489</v>
      </c>
      <c r="P10" s="27">
        <v>0</v>
      </c>
      <c r="Q10" s="27">
        <v>1143</v>
      </c>
      <c r="R10" s="27">
        <v>0</v>
      </c>
      <c r="S10" s="27">
        <v>4720</v>
      </c>
      <c r="T10" s="32">
        <v>0</v>
      </c>
      <c r="U10" s="33">
        <f t="shared" si="2"/>
        <v>90334</v>
      </c>
    </row>
    <row r="11" spans="1:21" ht="15" customHeight="1">
      <c r="A11" s="60">
        <v>3</v>
      </c>
      <c r="B11" s="60" t="s">
        <v>50</v>
      </c>
      <c r="C11" s="26">
        <v>1914591</v>
      </c>
      <c r="D11" s="26">
        <v>96254</v>
      </c>
      <c r="E11" s="26">
        <v>0</v>
      </c>
      <c r="F11" s="26">
        <v>725834</v>
      </c>
      <c r="G11" s="27">
        <v>66736</v>
      </c>
      <c r="H11" s="27">
        <v>112166</v>
      </c>
      <c r="I11" s="28">
        <f t="shared" si="0"/>
        <v>45430</v>
      </c>
      <c r="J11" s="27">
        <v>2691249</v>
      </c>
      <c r="K11" s="29">
        <v>0</v>
      </c>
      <c r="L11" s="30">
        <f t="shared" si="1"/>
        <v>0</v>
      </c>
      <c r="M11" s="27">
        <v>0</v>
      </c>
      <c r="N11" s="31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32">
        <v>0</v>
      </c>
      <c r="U11" s="33">
        <f t="shared" si="2"/>
        <v>0</v>
      </c>
    </row>
    <row r="12" spans="1:21" ht="15" customHeight="1">
      <c r="A12" s="19">
        <v>4</v>
      </c>
      <c r="B12" s="19" t="s">
        <v>51</v>
      </c>
      <c r="C12" s="26">
        <v>670179</v>
      </c>
      <c r="D12" s="26">
        <v>0</v>
      </c>
      <c r="E12" s="26">
        <v>7003</v>
      </c>
      <c r="F12" s="27">
        <v>0</v>
      </c>
      <c r="G12" s="27">
        <v>43786</v>
      </c>
      <c r="H12" s="26">
        <v>31886</v>
      </c>
      <c r="I12" s="28">
        <f t="shared" si="0"/>
        <v>-11900</v>
      </c>
      <c r="J12" s="27">
        <v>663712</v>
      </c>
      <c r="K12" s="29">
        <v>0</v>
      </c>
      <c r="L12" s="30">
        <f t="shared" si="1"/>
        <v>25370</v>
      </c>
      <c r="M12" s="27">
        <v>0</v>
      </c>
      <c r="N12" s="31">
        <v>0</v>
      </c>
      <c r="O12" s="27">
        <v>0</v>
      </c>
      <c r="P12" s="27">
        <v>0</v>
      </c>
      <c r="Q12" s="27">
        <v>0</v>
      </c>
      <c r="R12" s="27">
        <v>24225</v>
      </c>
      <c r="S12" s="27">
        <v>0</v>
      </c>
      <c r="T12" s="32">
        <v>1145</v>
      </c>
      <c r="U12" s="33">
        <f t="shared" si="2"/>
        <v>25370</v>
      </c>
    </row>
    <row r="13" spans="1:21" ht="15" customHeight="1">
      <c r="A13" s="19">
        <v>5</v>
      </c>
      <c r="B13" s="19" t="s">
        <v>52</v>
      </c>
      <c r="C13" s="26">
        <v>332455</v>
      </c>
      <c r="D13" s="26">
        <v>0</v>
      </c>
      <c r="E13" s="26">
        <v>0</v>
      </c>
      <c r="F13" s="27">
        <v>445934</v>
      </c>
      <c r="G13" s="27">
        <v>34088</v>
      </c>
      <c r="H13" s="27">
        <v>94573</v>
      </c>
      <c r="I13" s="28">
        <f t="shared" si="0"/>
        <v>60485</v>
      </c>
      <c r="J13" s="27">
        <v>623541</v>
      </c>
      <c r="K13" s="29">
        <v>506693</v>
      </c>
      <c r="L13" s="30">
        <f t="shared" si="1"/>
        <v>601056</v>
      </c>
      <c r="M13" s="27">
        <v>0</v>
      </c>
      <c r="N13" s="31">
        <v>0</v>
      </c>
      <c r="O13" s="27">
        <v>0</v>
      </c>
      <c r="P13" s="27">
        <v>0</v>
      </c>
      <c r="Q13" s="27">
        <v>185400</v>
      </c>
      <c r="R13" s="27">
        <v>415656</v>
      </c>
      <c r="S13" s="27">
        <v>0</v>
      </c>
      <c r="T13" s="32">
        <v>0</v>
      </c>
      <c r="U13" s="33">
        <f t="shared" si="2"/>
        <v>601056</v>
      </c>
    </row>
    <row r="14" spans="1:21" ht="15" customHeight="1">
      <c r="A14" s="19">
        <v>6</v>
      </c>
      <c r="B14" s="19" t="s">
        <v>53</v>
      </c>
      <c r="C14" s="26">
        <v>116424</v>
      </c>
      <c r="D14" s="27">
        <v>0</v>
      </c>
      <c r="E14" s="27">
        <v>0</v>
      </c>
      <c r="F14" s="27">
        <v>24803</v>
      </c>
      <c r="G14" s="27">
        <v>16576</v>
      </c>
      <c r="H14" s="27">
        <v>13789</v>
      </c>
      <c r="I14" s="28">
        <f t="shared" si="0"/>
        <v>-2787</v>
      </c>
      <c r="J14" s="27">
        <v>144141</v>
      </c>
      <c r="K14" s="29">
        <v>107151</v>
      </c>
      <c r="L14" s="30">
        <f t="shared" si="1"/>
        <v>107024</v>
      </c>
      <c r="M14" s="27">
        <v>103997</v>
      </c>
      <c r="N14" s="31">
        <v>0</v>
      </c>
      <c r="O14" s="27">
        <v>0</v>
      </c>
      <c r="P14" s="27">
        <v>0</v>
      </c>
      <c r="Q14" s="27">
        <v>0</v>
      </c>
      <c r="R14" s="27">
        <v>0</v>
      </c>
      <c r="S14" s="27">
        <v>3027</v>
      </c>
      <c r="T14" s="32">
        <v>0</v>
      </c>
      <c r="U14" s="33">
        <f t="shared" si="2"/>
        <v>107024</v>
      </c>
    </row>
    <row r="15" spans="1:21" ht="15" customHeight="1">
      <c r="A15" s="19">
        <v>7</v>
      </c>
      <c r="B15" s="19" t="s">
        <v>54</v>
      </c>
      <c r="C15" s="26">
        <v>57648</v>
      </c>
      <c r="D15" s="27">
        <v>0</v>
      </c>
      <c r="E15" s="27">
        <v>0</v>
      </c>
      <c r="F15" s="27">
        <v>24039.58</v>
      </c>
      <c r="G15" s="27">
        <v>15502.68</v>
      </c>
      <c r="H15" s="27">
        <v>9768.34</v>
      </c>
      <c r="I15" s="28">
        <f t="shared" si="0"/>
        <v>-5734.34</v>
      </c>
      <c r="J15" s="27">
        <v>64782.9</v>
      </c>
      <c r="K15" s="29">
        <v>0</v>
      </c>
      <c r="L15" s="30">
        <f t="shared" si="1"/>
        <v>22639.020000000004</v>
      </c>
      <c r="M15" s="27">
        <v>0</v>
      </c>
      <c r="N15" s="31">
        <v>0</v>
      </c>
      <c r="O15" s="27">
        <v>0</v>
      </c>
      <c r="P15" s="27">
        <v>0</v>
      </c>
      <c r="Q15" s="27">
        <v>0</v>
      </c>
      <c r="R15" s="27">
        <v>0</v>
      </c>
      <c r="S15" s="27">
        <v>22639</v>
      </c>
      <c r="T15" s="32">
        <v>0</v>
      </c>
      <c r="U15" s="33">
        <f t="shared" si="2"/>
        <v>22639</v>
      </c>
    </row>
    <row r="16" spans="1:21" ht="15" customHeight="1">
      <c r="A16" s="19">
        <v>8</v>
      </c>
      <c r="B16" s="19" t="s">
        <v>55</v>
      </c>
      <c r="C16" s="26">
        <v>55340</v>
      </c>
      <c r="D16" s="27">
        <v>32024.02</v>
      </c>
      <c r="E16" s="27">
        <v>0</v>
      </c>
      <c r="F16" s="27">
        <v>3474.36</v>
      </c>
      <c r="G16" s="27">
        <v>33469.37</v>
      </c>
      <c r="H16" s="27">
        <v>25059.61</v>
      </c>
      <c r="I16" s="28">
        <f t="shared" si="0"/>
        <v>-8409.760000000002</v>
      </c>
      <c r="J16" s="27">
        <v>39287.15</v>
      </c>
      <c r="K16" s="29">
        <v>82303</v>
      </c>
      <c r="L16" s="30">
        <f t="shared" si="1"/>
        <v>142263.99</v>
      </c>
      <c r="M16" s="27">
        <v>0</v>
      </c>
      <c r="N16" s="31">
        <v>0</v>
      </c>
      <c r="O16" s="27">
        <v>0</v>
      </c>
      <c r="P16" s="27">
        <v>0</v>
      </c>
      <c r="Q16" s="27">
        <v>40754</v>
      </c>
      <c r="R16" s="27">
        <v>45085</v>
      </c>
      <c r="S16" s="27">
        <v>56425</v>
      </c>
      <c r="T16" s="32">
        <v>0</v>
      </c>
      <c r="U16" s="33">
        <f t="shared" si="2"/>
        <v>142264</v>
      </c>
    </row>
    <row r="17" spans="1:21" ht="15" customHeight="1">
      <c r="A17" s="19">
        <v>9</v>
      </c>
      <c r="B17" s="19" t="s">
        <v>56</v>
      </c>
      <c r="C17" s="26">
        <v>0</v>
      </c>
      <c r="D17" s="27">
        <v>0</v>
      </c>
      <c r="E17" s="27">
        <v>3300</v>
      </c>
      <c r="F17" s="27">
        <v>0</v>
      </c>
      <c r="G17" s="27">
        <v>10690</v>
      </c>
      <c r="H17" s="27">
        <v>7173</v>
      </c>
      <c r="I17" s="28">
        <f t="shared" si="0"/>
        <v>-3517</v>
      </c>
      <c r="J17" s="27">
        <v>6747</v>
      </c>
      <c r="K17" s="29">
        <v>6731</v>
      </c>
      <c r="L17" s="30">
        <f t="shared" si="1"/>
        <v>6801</v>
      </c>
      <c r="M17" s="27">
        <v>0</v>
      </c>
      <c r="N17" s="31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32">
        <v>6801</v>
      </c>
      <c r="U17" s="33">
        <f t="shared" si="2"/>
        <v>6801</v>
      </c>
    </row>
    <row r="18" spans="1:21" ht="15" customHeight="1">
      <c r="A18" s="19">
        <v>10</v>
      </c>
      <c r="B18" s="19" t="s">
        <v>57</v>
      </c>
      <c r="C18" s="26"/>
      <c r="D18" s="27"/>
      <c r="E18" s="27"/>
      <c r="F18" s="27"/>
      <c r="G18" s="27"/>
      <c r="H18" s="27"/>
      <c r="I18" s="28">
        <f t="shared" si="0"/>
        <v>0</v>
      </c>
      <c r="J18" s="27"/>
      <c r="K18" s="29"/>
      <c r="L18" s="30">
        <f t="shared" si="1"/>
        <v>0</v>
      </c>
      <c r="M18" s="27"/>
      <c r="N18" s="31"/>
      <c r="O18" s="27"/>
      <c r="P18" s="27"/>
      <c r="Q18" s="27"/>
      <c r="R18" s="27"/>
      <c r="S18" s="27"/>
      <c r="T18" s="32"/>
      <c r="U18" s="33">
        <f t="shared" si="2"/>
        <v>0</v>
      </c>
    </row>
    <row r="19" spans="1:21" ht="15" customHeight="1">
      <c r="A19" s="19">
        <v>11</v>
      </c>
      <c r="B19" s="19" t="s">
        <v>58</v>
      </c>
      <c r="C19" s="26">
        <v>0</v>
      </c>
      <c r="D19" s="27">
        <v>0</v>
      </c>
      <c r="E19" s="27">
        <v>71193.67</v>
      </c>
      <c r="F19" s="27">
        <v>5208.56</v>
      </c>
      <c r="G19" s="27">
        <v>22472.95</v>
      </c>
      <c r="H19" s="27">
        <v>7413.14</v>
      </c>
      <c r="I19" s="28">
        <f t="shared" si="0"/>
        <v>-15059.810000000001</v>
      </c>
      <c r="J19" s="27">
        <v>49788.68</v>
      </c>
      <c r="K19" s="29">
        <v>42749.01</v>
      </c>
      <c r="L19" s="30">
        <f t="shared" si="1"/>
        <v>84422.37</v>
      </c>
      <c r="M19" s="27">
        <v>0</v>
      </c>
      <c r="N19" s="31">
        <v>0</v>
      </c>
      <c r="O19" s="27">
        <v>0</v>
      </c>
      <c r="P19" s="27">
        <v>0</v>
      </c>
      <c r="Q19" s="27">
        <v>14887.13</v>
      </c>
      <c r="R19" s="27">
        <v>36891.42</v>
      </c>
      <c r="S19" s="27">
        <v>32643.82</v>
      </c>
      <c r="T19" s="32">
        <v>0</v>
      </c>
      <c r="U19" s="33">
        <f t="shared" si="2"/>
        <v>84422.37</v>
      </c>
    </row>
    <row r="20" spans="1:21" ht="15" customHeight="1">
      <c r="A20" s="61"/>
      <c r="B20" s="61" t="s">
        <v>59</v>
      </c>
      <c r="C20" s="34">
        <f aca="true" t="shared" si="3" ref="C20:K20">SUM(C9:C19)</f>
        <v>3259444</v>
      </c>
      <c r="D20" s="34">
        <f t="shared" si="3"/>
        <v>128278.02</v>
      </c>
      <c r="E20" s="34">
        <f t="shared" si="3"/>
        <v>89275.67</v>
      </c>
      <c r="F20" s="34">
        <f t="shared" si="3"/>
        <v>1263912.5000000002</v>
      </c>
      <c r="G20" s="34">
        <f t="shared" si="3"/>
        <v>252211</v>
      </c>
      <c r="H20" s="34">
        <f t="shared" si="3"/>
        <v>313528.09</v>
      </c>
      <c r="I20" s="34">
        <f t="shared" si="3"/>
        <v>61317.09</v>
      </c>
      <c r="J20" s="34">
        <f t="shared" si="3"/>
        <v>4419187.73</v>
      </c>
      <c r="K20" s="34">
        <f t="shared" si="3"/>
        <v>1354166.31</v>
      </c>
      <c r="L20" s="35">
        <f t="shared" si="1"/>
        <v>1614571.6800000002</v>
      </c>
      <c r="M20" s="34">
        <f aca="true" t="shared" si="4" ref="M20:U20">SUM(M9:M19)</f>
        <v>175617</v>
      </c>
      <c r="N20" s="34">
        <f t="shared" si="4"/>
        <v>47656</v>
      </c>
      <c r="O20" s="34">
        <f t="shared" si="4"/>
        <v>50489</v>
      </c>
      <c r="P20" s="34">
        <f t="shared" si="4"/>
        <v>0</v>
      </c>
      <c r="Q20" s="34">
        <f t="shared" si="4"/>
        <v>242184.13</v>
      </c>
      <c r="R20" s="34">
        <f t="shared" si="4"/>
        <v>521857.42</v>
      </c>
      <c r="S20" s="34">
        <f t="shared" si="4"/>
        <v>548371.12</v>
      </c>
      <c r="T20" s="34">
        <f t="shared" si="4"/>
        <v>28397</v>
      </c>
      <c r="U20" s="36">
        <f t="shared" si="4"/>
        <v>1614571.67</v>
      </c>
    </row>
    <row r="21" spans="1:21" ht="15" customHeight="1">
      <c r="A21" s="19">
        <v>12</v>
      </c>
      <c r="B21" s="19" t="s">
        <v>60</v>
      </c>
      <c r="C21" s="26">
        <v>0</v>
      </c>
      <c r="D21" s="27">
        <v>171953</v>
      </c>
      <c r="E21" s="27">
        <v>1541</v>
      </c>
      <c r="F21" s="27">
        <v>1951</v>
      </c>
      <c r="G21" s="27">
        <v>11912</v>
      </c>
      <c r="H21" s="27">
        <v>13690</v>
      </c>
      <c r="I21" s="28">
        <f>+H21-G21</f>
        <v>1778</v>
      </c>
      <c r="J21" s="27">
        <v>242800</v>
      </c>
      <c r="K21" s="29">
        <v>285893</v>
      </c>
      <c r="L21" s="30">
        <f t="shared" si="1"/>
        <v>216760</v>
      </c>
      <c r="M21" s="27">
        <v>88821</v>
      </c>
      <c r="N21" s="31">
        <v>0</v>
      </c>
      <c r="O21" s="27">
        <v>43855</v>
      </c>
      <c r="P21" s="27">
        <v>0</v>
      </c>
      <c r="Q21" s="27">
        <v>77870</v>
      </c>
      <c r="R21" s="27">
        <v>0</v>
      </c>
      <c r="S21" s="27">
        <v>6214</v>
      </c>
      <c r="T21" s="32">
        <v>0</v>
      </c>
      <c r="U21" s="33">
        <f>SUM(M21:T21)</f>
        <v>216760</v>
      </c>
    </row>
    <row r="22" spans="1:21" ht="15" customHeight="1">
      <c r="A22" s="19">
        <v>13</v>
      </c>
      <c r="B22" s="19" t="s">
        <v>61</v>
      </c>
      <c r="C22" s="26">
        <v>43653</v>
      </c>
      <c r="D22" s="27">
        <v>10164</v>
      </c>
      <c r="E22" s="27">
        <v>17719</v>
      </c>
      <c r="F22" s="27">
        <v>78662</v>
      </c>
      <c r="G22" s="27">
        <v>76581</v>
      </c>
      <c r="H22" s="27">
        <v>130014</v>
      </c>
      <c r="I22" s="28">
        <f>+H22-G22</f>
        <v>53433</v>
      </c>
      <c r="J22" s="27">
        <v>311766</v>
      </c>
      <c r="K22" s="29">
        <v>1438408</v>
      </c>
      <c r="L22" s="30">
        <f t="shared" si="1"/>
        <v>1223407</v>
      </c>
      <c r="M22" s="27">
        <v>853567</v>
      </c>
      <c r="N22" s="31">
        <v>0</v>
      </c>
      <c r="O22" s="27">
        <v>162250</v>
      </c>
      <c r="P22" s="27">
        <v>0</v>
      </c>
      <c r="Q22" s="27">
        <v>35377</v>
      </c>
      <c r="R22" s="27">
        <v>169362</v>
      </c>
      <c r="S22" s="27">
        <v>0</v>
      </c>
      <c r="T22" s="32">
        <v>2851</v>
      </c>
      <c r="U22" s="33">
        <f>SUM(M22:T22)</f>
        <v>1223407</v>
      </c>
    </row>
    <row r="23" spans="1:21" ht="15" customHeight="1">
      <c r="A23" s="19">
        <v>14</v>
      </c>
      <c r="B23" s="19" t="s">
        <v>62</v>
      </c>
      <c r="C23" s="26">
        <v>1362</v>
      </c>
      <c r="D23" s="27">
        <v>0</v>
      </c>
      <c r="E23" s="27">
        <v>20120</v>
      </c>
      <c r="F23" s="27">
        <v>80433</v>
      </c>
      <c r="G23" s="27">
        <v>19155</v>
      </c>
      <c r="H23" s="27">
        <v>34593</v>
      </c>
      <c r="I23" s="28">
        <f>+H23-G23</f>
        <v>15438</v>
      </c>
      <c r="J23" s="27">
        <v>295614</v>
      </c>
      <c r="K23" s="29">
        <v>218612</v>
      </c>
      <c r="L23" s="30">
        <f t="shared" si="1"/>
        <v>9475</v>
      </c>
      <c r="M23" s="27">
        <v>0</v>
      </c>
      <c r="N23" s="31">
        <v>0</v>
      </c>
      <c r="O23" s="27">
        <v>0</v>
      </c>
      <c r="P23" s="27">
        <v>0</v>
      </c>
      <c r="Q23" s="27">
        <v>1730</v>
      </c>
      <c r="R23" s="27">
        <v>7745</v>
      </c>
      <c r="S23" s="27">
        <v>0</v>
      </c>
      <c r="T23" s="32">
        <v>0</v>
      </c>
      <c r="U23" s="33">
        <f>SUM(M23:T23)</f>
        <v>9475</v>
      </c>
    </row>
    <row r="24" spans="1:21" ht="15" customHeight="1">
      <c r="A24" s="61"/>
      <c r="B24" s="61" t="s">
        <v>63</v>
      </c>
      <c r="C24" s="34">
        <f aca="true" t="shared" si="5" ref="C24:K24">SUM(C21:C23)</f>
        <v>45015</v>
      </c>
      <c r="D24" s="34">
        <f t="shared" si="5"/>
        <v>182117</v>
      </c>
      <c r="E24" s="34">
        <f t="shared" si="5"/>
        <v>39380</v>
      </c>
      <c r="F24" s="34">
        <f t="shared" si="5"/>
        <v>161046</v>
      </c>
      <c r="G24" s="34">
        <f t="shared" si="5"/>
        <v>107648</v>
      </c>
      <c r="H24" s="34">
        <f t="shared" si="5"/>
        <v>178297</v>
      </c>
      <c r="I24" s="34">
        <f t="shared" si="5"/>
        <v>70649</v>
      </c>
      <c r="J24" s="34">
        <f t="shared" si="5"/>
        <v>850180</v>
      </c>
      <c r="K24" s="37">
        <f t="shared" si="5"/>
        <v>1942913</v>
      </c>
      <c r="L24" s="35">
        <f t="shared" si="1"/>
        <v>1449642</v>
      </c>
      <c r="M24" s="34">
        <f aca="true" t="shared" si="6" ref="M24:U24">SUM(M21:M23)</f>
        <v>942388</v>
      </c>
      <c r="N24" s="34">
        <f t="shared" si="6"/>
        <v>0</v>
      </c>
      <c r="O24" s="34">
        <f t="shared" si="6"/>
        <v>206105</v>
      </c>
      <c r="P24" s="34">
        <f t="shared" si="6"/>
        <v>0</v>
      </c>
      <c r="Q24" s="34">
        <f t="shared" si="6"/>
        <v>114977</v>
      </c>
      <c r="R24" s="34">
        <f t="shared" si="6"/>
        <v>177107</v>
      </c>
      <c r="S24" s="34">
        <f t="shared" si="6"/>
        <v>6214</v>
      </c>
      <c r="T24" s="34">
        <f t="shared" si="6"/>
        <v>2851</v>
      </c>
      <c r="U24" s="36">
        <f t="shared" si="6"/>
        <v>1449642</v>
      </c>
    </row>
    <row r="25" spans="1:21" ht="15" customHeight="1">
      <c r="A25" s="19">
        <v>15</v>
      </c>
      <c r="B25" s="19" t="s">
        <v>64</v>
      </c>
      <c r="C25" s="26">
        <v>483097</v>
      </c>
      <c r="D25" s="27">
        <v>5908.01</v>
      </c>
      <c r="E25" s="27">
        <v>10113.42</v>
      </c>
      <c r="F25" s="27">
        <v>0</v>
      </c>
      <c r="G25" s="27">
        <v>0</v>
      </c>
      <c r="H25" s="27">
        <v>0</v>
      </c>
      <c r="I25" s="28">
        <f>+H25-G25</f>
        <v>0</v>
      </c>
      <c r="J25" s="27">
        <v>5908.01</v>
      </c>
      <c r="K25" s="29">
        <v>0</v>
      </c>
      <c r="L25" s="30">
        <f t="shared" si="1"/>
        <v>493210.42</v>
      </c>
      <c r="M25" s="27">
        <v>0</v>
      </c>
      <c r="N25" s="31">
        <v>0</v>
      </c>
      <c r="O25" s="27">
        <v>0</v>
      </c>
      <c r="P25" s="27">
        <v>0</v>
      </c>
      <c r="Q25" s="27">
        <v>0</v>
      </c>
      <c r="R25" s="27">
        <v>0</v>
      </c>
      <c r="S25" s="27">
        <v>493209.72</v>
      </c>
      <c r="T25" s="32">
        <v>0</v>
      </c>
      <c r="U25" s="33">
        <f>SUM(M25:T25)</f>
        <v>493209.72</v>
      </c>
    </row>
    <row r="26" spans="1:21" ht="15" customHeight="1">
      <c r="A26" s="19">
        <v>16</v>
      </c>
      <c r="B26" s="19" t="s">
        <v>65</v>
      </c>
      <c r="C26" s="26">
        <v>0</v>
      </c>
      <c r="D26" s="27">
        <v>25891</v>
      </c>
      <c r="E26" s="27">
        <v>0</v>
      </c>
      <c r="F26" s="27">
        <v>0</v>
      </c>
      <c r="G26" s="27">
        <v>1997</v>
      </c>
      <c r="H26" s="27">
        <v>2778</v>
      </c>
      <c r="I26" s="28">
        <f>+H26-G26</f>
        <v>781</v>
      </c>
      <c r="J26" s="27">
        <v>25110</v>
      </c>
      <c r="K26" s="29">
        <v>25110</v>
      </c>
      <c r="L26" s="30">
        <f t="shared" si="1"/>
        <v>25110</v>
      </c>
      <c r="M26" s="27">
        <v>25110</v>
      </c>
      <c r="N26" s="31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32">
        <v>0</v>
      </c>
      <c r="U26" s="33">
        <f>SUM(M26:T26)</f>
        <v>25110</v>
      </c>
    </row>
    <row r="27" spans="1:21" ht="15" customHeight="1">
      <c r="A27" s="61"/>
      <c r="B27" s="61" t="s">
        <v>66</v>
      </c>
      <c r="C27" s="34">
        <f aca="true" t="shared" si="7" ref="C27:I27">SUM(C25:C26)</f>
        <v>483097</v>
      </c>
      <c r="D27" s="34">
        <f t="shared" si="7"/>
        <v>31799.010000000002</v>
      </c>
      <c r="E27" s="34">
        <f t="shared" si="7"/>
        <v>10113.42</v>
      </c>
      <c r="F27" s="34">
        <f t="shared" si="7"/>
        <v>0</v>
      </c>
      <c r="G27" s="34">
        <f t="shared" si="7"/>
        <v>1997</v>
      </c>
      <c r="H27" s="34">
        <f t="shared" si="7"/>
        <v>2778</v>
      </c>
      <c r="I27" s="34">
        <f t="shared" si="7"/>
        <v>781</v>
      </c>
      <c r="J27" s="34">
        <f>K27+L27-(C27+D27+E27+F27)</f>
        <v>24328.999999999884</v>
      </c>
      <c r="K27" s="34">
        <f>SUM(J25:J26)</f>
        <v>31018.010000000002</v>
      </c>
      <c r="L27" s="34">
        <f aca="true" t="shared" si="8" ref="L27:U27">SUM(L25:L26)</f>
        <v>518320.42</v>
      </c>
      <c r="M27" s="34">
        <f t="shared" si="8"/>
        <v>25110</v>
      </c>
      <c r="N27" s="34">
        <f t="shared" si="8"/>
        <v>0</v>
      </c>
      <c r="O27" s="34">
        <f t="shared" si="8"/>
        <v>0</v>
      </c>
      <c r="P27" s="34">
        <f t="shared" si="8"/>
        <v>0</v>
      </c>
      <c r="Q27" s="34">
        <f t="shared" si="8"/>
        <v>0</v>
      </c>
      <c r="R27" s="34">
        <f t="shared" si="8"/>
        <v>0</v>
      </c>
      <c r="S27" s="34">
        <f t="shared" si="8"/>
        <v>493209.72</v>
      </c>
      <c r="T27" s="34">
        <f t="shared" si="8"/>
        <v>0</v>
      </c>
      <c r="U27" s="36">
        <f t="shared" si="8"/>
        <v>518319.72</v>
      </c>
    </row>
    <row r="28" spans="1:21" ht="15" customHeight="1">
      <c r="A28" s="62"/>
      <c r="B28" s="62" t="s">
        <v>67</v>
      </c>
      <c r="C28" s="40">
        <f aca="true" t="shared" si="9" ref="C28:U28">+C20+C24+C27</f>
        <v>3787556</v>
      </c>
      <c r="D28" s="40">
        <f t="shared" si="9"/>
        <v>342194.03</v>
      </c>
      <c r="E28" s="40">
        <f t="shared" si="9"/>
        <v>138769.09</v>
      </c>
      <c r="F28" s="40">
        <f t="shared" si="9"/>
        <v>1424958.5000000002</v>
      </c>
      <c r="G28" s="40">
        <f t="shared" si="9"/>
        <v>361856</v>
      </c>
      <c r="H28" s="40">
        <f t="shared" si="9"/>
        <v>494603.09</v>
      </c>
      <c r="I28" s="40">
        <f t="shared" si="9"/>
        <v>132747.09</v>
      </c>
      <c r="J28" s="40">
        <f t="shared" si="9"/>
        <v>5293696.73</v>
      </c>
      <c r="K28" s="40">
        <f t="shared" si="9"/>
        <v>3328097.32</v>
      </c>
      <c r="L28" s="40">
        <f t="shared" si="9"/>
        <v>3582534.1</v>
      </c>
      <c r="M28" s="40">
        <f t="shared" si="9"/>
        <v>1143115</v>
      </c>
      <c r="N28" s="40">
        <f t="shared" si="9"/>
        <v>47656</v>
      </c>
      <c r="O28" s="40">
        <f t="shared" si="9"/>
        <v>256594</v>
      </c>
      <c r="P28" s="40">
        <f t="shared" si="9"/>
        <v>0</v>
      </c>
      <c r="Q28" s="40">
        <f t="shared" si="9"/>
        <v>357161.13</v>
      </c>
      <c r="R28" s="40">
        <f t="shared" si="9"/>
        <v>698964.4199999999</v>
      </c>
      <c r="S28" s="40">
        <f t="shared" si="9"/>
        <v>1047794.84</v>
      </c>
      <c r="T28" s="40">
        <f t="shared" si="9"/>
        <v>31248</v>
      </c>
      <c r="U28" s="41">
        <f t="shared" si="9"/>
        <v>3582533.3899999997</v>
      </c>
    </row>
  </sheetData>
  <sheetProtection selectLockedCells="1" selectUnlockedCells="1"/>
  <mergeCells count="29">
    <mergeCell ref="B1:L1"/>
    <mergeCell ref="M1:U1"/>
    <mergeCell ref="B2:L2"/>
    <mergeCell ref="M2:U2"/>
    <mergeCell ref="C3:L3"/>
    <mergeCell ref="M3:U3"/>
    <mergeCell ref="C4:C6"/>
    <mergeCell ref="D4:D6"/>
    <mergeCell ref="E4:E6"/>
    <mergeCell ref="F4:F6"/>
    <mergeCell ref="G4:G6"/>
    <mergeCell ref="H4:H6"/>
    <mergeCell ref="T4:T6"/>
    <mergeCell ref="I4:I6"/>
    <mergeCell ref="J4:J6"/>
    <mergeCell ref="K4:K6"/>
    <mergeCell ref="L4:L6"/>
    <mergeCell ref="M4:M6"/>
    <mergeCell ref="N4:N6"/>
    <mergeCell ref="A8:B8"/>
    <mergeCell ref="U4:U6"/>
    <mergeCell ref="O4:O6"/>
    <mergeCell ref="P4:P6"/>
    <mergeCell ref="Q4:Q6"/>
    <mergeCell ref="A4:B4"/>
    <mergeCell ref="A5:B5"/>
    <mergeCell ref="A6:B6"/>
    <mergeCell ref="R4:R6"/>
    <mergeCell ref="S4:S6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"/>
  <sheetViews>
    <sheetView zoomScale="90" zoomScaleNormal="90" zoomScalePageLayoutView="0" workbookViewId="0" topLeftCell="A1">
      <selection activeCell="B1" sqref="B1:L1"/>
    </sheetView>
  </sheetViews>
  <sheetFormatPr defaultColWidth="9.140625" defaultRowHeight="15" customHeight="1"/>
  <cols>
    <col min="1" max="1" width="4.421875" style="0" customWidth="1"/>
    <col min="2" max="2" width="24.140625" style="0" customWidth="1"/>
    <col min="3" max="3" width="9.7109375" style="0" customWidth="1"/>
    <col min="4" max="4" width="11.140625" style="0" customWidth="1"/>
    <col min="5" max="5" width="9.7109375" style="0" customWidth="1"/>
    <col min="6" max="6" width="11.57421875" style="0" customWidth="1"/>
    <col min="7" max="7" width="10.7109375" style="0" customWidth="1"/>
    <col min="8" max="8" width="10.8515625" style="0" customWidth="1"/>
    <col min="9" max="9" width="11.00390625" style="0" customWidth="1"/>
    <col min="10" max="10" width="11.8515625" style="0" customWidth="1"/>
    <col min="11" max="11" width="12.57421875" style="0" customWidth="1"/>
    <col min="12" max="12" width="13.140625" style="0" customWidth="1"/>
    <col min="13" max="13" width="10.57421875" style="0" customWidth="1"/>
    <col min="14" max="14" width="9.7109375" style="0" customWidth="1"/>
    <col min="15" max="15" width="11.421875" style="0" customWidth="1"/>
    <col min="16" max="16" width="9.7109375" style="0" customWidth="1"/>
    <col min="17" max="17" width="12.7109375" style="0" customWidth="1"/>
    <col min="18" max="18" width="11.140625" style="0" customWidth="1"/>
    <col min="19" max="19" width="9.7109375" style="0" customWidth="1"/>
    <col min="20" max="20" width="11.140625" style="0" customWidth="1"/>
    <col min="21" max="21" width="12.8515625" style="0" customWidth="1"/>
  </cols>
  <sheetData>
    <row r="1" spans="1:21" ht="21" customHeight="1">
      <c r="A1" s="25"/>
      <c r="B1" s="93" t="s">
        <v>0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 t="s">
        <v>1</v>
      </c>
      <c r="N1" s="93"/>
      <c r="O1" s="93"/>
      <c r="P1" s="93"/>
      <c r="Q1" s="93"/>
      <c r="R1" s="93"/>
      <c r="S1" s="93"/>
      <c r="T1" s="93"/>
      <c r="U1" s="93"/>
    </row>
    <row r="2" spans="1:21" ht="21" customHeight="1">
      <c r="A2" s="50"/>
      <c r="B2" s="127" t="s">
        <v>2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95" t="s">
        <v>81</v>
      </c>
      <c r="N2" s="95"/>
      <c r="O2" s="95"/>
      <c r="P2" s="95"/>
      <c r="Q2" s="95"/>
      <c r="R2" s="95"/>
      <c r="S2" s="95"/>
      <c r="T2" s="95"/>
      <c r="U2" s="95"/>
    </row>
    <row r="3" spans="1:21" ht="16.5" customHeight="1">
      <c r="A3" s="63"/>
      <c r="B3" s="63"/>
      <c r="C3" s="128" t="s">
        <v>3</v>
      </c>
      <c r="D3" s="129"/>
      <c r="E3" s="129"/>
      <c r="F3" s="129"/>
      <c r="G3" s="129"/>
      <c r="H3" s="129"/>
      <c r="I3" s="129"/>
      <c r="J3" s="129"/>
      <c r="K3" s="129"/>
      <c r="L3" s="130"/>
      <c r="M3" s="131" t="s">
        <v>4</v>
      </c>
      <c r="N3" s="132"/>
      <c r="O3" s="132"/>
      <c r="P3" s="132"/>
      <c r="Q3" s="132"/>
      <c r="R3" s="132"/>
      <c r="S3" s="132"/>
      <c r="T3" s="132"/>
      <c r="U3" s="133"/>
    </row>
    <row r="4" spans="1:21" ht="12.75" customHeight="1">
      <c r="A4" s="112" t="s">
        <v>5</v>
      </c>
      <c r="B4" s="114"/>
      <c r="C4" s="117" t="s">
        <v>6</v>
      </c>
      <c r="D4" s="120" t="s">
        <v>7</v>
      </c>
      <c r="E4" s="117" t="s">
        <v>8</v>
      </c>
      <c r="F4" s="120" t="s">
        <v>9</v>
      </c>
      <c r="G4" s="117" t="s">
        <v>10</v>
      </c>
      <c r="H4" s="120" t="s">
        <v>11</v>
      </c>
      <c r="I4" s="117" t="s">
        <v>12</v>
      </c>
      <c r="J4" s="120" t="s">
        <v>13</v>
      </c>
      <c r="K4" s="117" t="s">
        <v>14</v>
      </c>
      <c r="L4" s="120" t="s">
        <v>15</v>
      </c>
      <c r="M4" s="117" t="s">
        <v>16</v>
      </c>
      <c r="N4" s="120" t="s">
        <v>17</v>
      </c>
      <c r="O4" s="117" t="s">
        <v>18</v>
      </c>
      <c r="P4" s="120" t="s">
        <v>19</v>
      </c>
      <c r="Q4" s="117" t="s">
        <v>20</v>
      </c>
      <c r="R4" s="120" t="s">
        <v>21</v>
      </c>
      <c r="S4" s="117" t="s">
        <v>22</v>
      </c>
      <c r="T4" s="120" t="s">
        <v>23</v>
      </c>
      <c r="U4" s="117" t="s">
        <v>24</v>
      </c>
    </row>
    <row r="5" spans="1:21" ht="15.75" customHeight="1">
      <c r="A5" s="106" t="s">
        <v>80</v>
      </c>
      <c r="B5" s="108"/>
      <c r="C5" s="118"/>
      <c r="D5" s="121"/>
      <c r="E5" s="118"/>
      <c r="F5" s="121"/>
      <c r="G5" s="118"/>
      <c r="H5" s="121"/>
      <c r="I5" s="118"/>
      <c r="J5" s="121"/>
      <c r="K5" s="118"/>
      <c r="L5" s="121"/>
      <c r="M5" s="118"/>
      <c r="N5" s="121"/>
      <c r="O5" s="118"/>
      <c r="P5" s="121"/>
      <c r="Q5" s="118"/>
      <c r="R5" s="121"/>
      <c r="S5" s="118"/>
      <c r="T5" s="121"/>
      <c r="U5" s="118"/>
    </row>
    <row r="6" spans="1:21" ht="136.5" customHeight="1">
      <c r="A6" s="135"/>
      <c r="B6" s="136"/>
      <c r="C6" s="119"/>
      <c r="D6" s="122"/>
      <c r="E6" s="119"/>
      <c r="F6" s="122"/>
      <c r="G6" s="119"/>
      <c r="H6" s="122"/>
      <c r="I6" s="119"/>
      <c r="J6" s="122"/>
      <c r="K6" s="119"/>
      <c r="L6" s="122"/>
      <c r="M6" s="119"/>
      <c r="N6" s="122"/>
      <c r="O6" s="119"/>
      <c r="P6" s="122"/>
      <c r="Q6" s="119"/>
      <c r="R6" s="122"/>
      <c r="S6" s="119"/>
      <c r="T6" s="122"/>
      <c r="U6" s="119"/>
    </row>
    <row r="7" spans="1:21" ht="15" customHeight="1">
      <c r="A7" s="53" t="s">
        <v>26</v>
      </c>
      <c r="B7" s="54" t="s">
        <v>27</v>
      </c>
      <c r="C7" s="64" t="s">
        <v>28</v>
      </c>
      <c r="D7" s="64" t="s">
        <v>29</v>
      </c>
      <c r="E7" s="64" t="s">
        <v>30</v>
      </c>
      <c r="F7" s="64" t="s">
        <v>31</v>
      </c>
      <c r="G7" s="64" t="s">
        <v>32</v>
      </c>
      <c r="H7" s="64" t="s">
        <v>33</v>
      </c>
      <c r="I7" s="64" t="s">
        <v>34</v>
      </c>
      <c r="J7" s="64" t="s">
        <v>35</v>
      </c>
      <c r="K7" s="64" t="s">
        <v>36</v>
      </c>
      <c r="L7" s="64" t="s">
        <v>37</v>
      </c>
      <c r="M7" s="64" t="s">
        <v>38</v>
      </c>
      <c r="N7" s="64" t="s">
        <v>39</v>
      </c>
      <c r="O7" s="64" t="s">
        <v>40</v>
      </c>
      <c r="P7" s="64" t="s">
        <v>41</v>
      </c>
      <c r="Q7" s="64" t="s">
        <v>42</v>
      </c>
      <c r="R7" s="64" t="s">
        <v>43</v>
      </c>
      <c r="S7" s="64" t="s">
        <v>44</v>
      </c>
      <c r="T7" s="64" t="s">
        <v>45</v>
      </c>
      <c r="U7" s="64" t="s">
        <v>46</v>
      </c>
    </row>
    <row r="8" spans="1:21" ht="15" customHeight="1">
      <c r="A8" s="115" t="s">
        <v>68</v>
      </c>
      <c r="B8" s="115"/>
      <c r="C8" s="65"/>
      <c r="D8" s="66"/>
      <c r="E8" s="66"/>
      <c r="F8" s="66"/>
      <c r="G8" s="66"/>
      <c r="H8" s="66"/>
      <c r="I8" s="66"/>
      <c r="J8" s="65"/>
      <c r="K8" s="66"/>
      <c r="L8" s="65"/>
      <c r="M8" s="65"/>
      <c r="N8" s="65"/>
      <c r="O8" s="66"/>
      <c r="P8" s="66"/>
      <c r="Q8" s="66"/>
      <c r="R8" s="66"/>
      <c r="S8" s="66"/>
      <c r="T8" s="66"/>
      <c r="U8" s="65"/>
    </row>
    <row r="9" spans="1:21" ht="15" customHeight="1">
      <c r="A9" s="1">
        <v>17</v>
      </c>
      <c r="B9" s="1" t="s">
        <v>69</v>
      </c>
      <c r="C9" s="67"/>
      <c r="D9" s="42">
        <v>46885</v>
      </c>
      <c r="E9" s="42">
        <v>902</v>
      </c>
      <c r="F9" s="42">
        <v>0</v>
      </c>
      <c r="G9" s="43">
        <v>12037</v>
      </c>
      <c r="H9" s="42">
        <v>11464</v>
      </c>
      <c r="I9" s="44">
        <f aca="true" t="shared" si="0" ref="I9:I17">+H9-G9</f>
        <v>-573</v>
      </c>
      <c r="J9" s="45"/>
      <c r="K9" s="43">
        <v>721116</v>
      </c>
      <c r="L9" s="44">
        <f aca="true" t="shared" si="1" ref="L9:L17">+C9+D9+E9+F9-I9-J9+K9</f>
        <v>769476</v>
      </c>
      <c r="M9" s="43">
        <v>0</v>
      </c>
      <c r="N9" s="45"/>
      <c r="O9" s="43">
        <v>84479</v>
      </c>
      <c r="P9" s="43">
        <v>0</v>
      </c>
      <c r="Q9" s="43">
        <v>273943</v>
      </c>
      <c r="R9" s="43">
        <v>124970</v>
      </c>
      <c r="S9" s="43">
        <v>0</v>
      </c>
      <c r="T9" s="43">
        <v>286084</v>
      </c>
      <c r="U9" s="44">
        <f aca="true" t="shared" si="2" ref="U9:U17">SUM(M9:T9)</f>
        <v>769476</v>
      </c>
    </row>
    <row r="10" spans="1:21" ht="15" customHeight="1">
      <c r="A10" s="1">
        <v>18</v>
      </c>
      <c r="B10" s="1" t="s">
        <v>70</v>
      </c>
      <c r="C10" s="67"/>
      <c r="D10" s="42">
        <v>75916</v>
      </c>
      <c r="E10" s="42">
        <v>8688.44</v>
      </c>
      <c r="F10" s="42">
        <v>21475</v>
      </c>
      <c r="G10" s="43">
        <v>16141.83</v>
      </c>
      <c r="H10" s="42">
        <v>18619.45</v>
      </c>
      <c r="I10" s="44">
        <f t="shared" si="0"/>
        <v>2477.620000000001</v>
      </c>
      <c r="J10" s="45"/>
      <c r="K10" s="43">
        <v>388246</v>
      </c>
      <c r="L10" s="44">
        <f t="shared" si="1"/>
        <v>491847.82</v>
      </c>
      <c r="M10" s="43">
        <v>0</v>
      </c>
      <c r="N10" s="45"/>
      <c r="O10" s="43">
        <v>73434</v>
      </c>
      <c r="P10" s="43">
        <v>0</v>
      </c>
      <c r="Q10" s="43">
        <v>150060</v>
      </c>
      <c r="R10" s="43">
        <v>56462</v>
      </c>
      <c r="S10" s="43">
        <v>9784.82</v>
      </c>
      <c r="T10" s="43">
        <v>202107</v>
      </c>
      <c r="U10" s="44">
        <f t="shared" si="2"/>
        <v>491847.82</v>
      </c>
    </row>
    <row r="11" spans="1:21" ht="15" customHeight="1">
      <c r="A11" s="1">
        <v>19</v>
      </c>
      <c r="B11" s="1" t="s">
        <v>71</v>
      </c>
      <c r="C11" s="67"/>
      <c r="D11" s="42">
        <v>29335.49</v>
      </c>
      <c r="E11" s="42">
        <v>0</v>
      </c>
      <c r="F11" s="42">
        <v>2511</v>
      </c>
      <c r="G11" s="43">
        <v>9361.34</v>
      </c>
      <c r="H11" s="42">
        <v>10015.24</v>
      </c>
      <c r="I11" s="44">
        <f t="shared" si="0"/>
        <v>653.8999999999996</v>
      </c>
      <c r="J11" s="45"/>
      <c r="K11" s="43">
        <v>92049</v>
      </c>
      <c r="L11" s="44">
        <f t="shared" si="1"/>
        <v>123241.59</v>
      </c>
      <c r="M11" s="43">
        <v>0</v>
      </c>
      <c r="N11" s="45"/>
      <c r="O11" s="43">
        <v>27034</v>
      </c>
      <c r="P11" s="43">
        <v>0</v>
      </c>
      <c r="Q11" s="43">
        <v>2536</v>
      </c>
      <c r="R11" s="43">
        <v>0</v>
      </c>
      <c r="S11" s="43">
        <v>0</v>
      </c>
      <c r="T11" s="43">
        <v>93671.59</v>
      </c>
      <c r="U11" s="44">
        <f t="shared" si="2"/>
        <v>123241.59</v>
      </c>
    </row>
    <row r="12" spans="1:21" ht="15" customHeight="1">
      <c r="A12" s="1">
        <v>20</v>
      </c>
      <c r="B12" s="1" t="s">
        <v>72</v>
      </c>
      <c r="C12" s="67"/>
      <c r="D12" s="42">
        <v>51358</v>
      </c>
      <c r="E12" s="42">
        <v>0</v>
      </c>
      <c r="F12" s="42">
        <v>156634</v>
      </c>
      <c r="G12" s="43">
        <v>7390</v>
      </c>
      <c r="H12" s="42">
        <v>19085</v>
      </c>
      <c r="I12" s="44">
        <f t="shared" si="0"/>
        <v>11695</v>
      </c>
      <c r="J12" s="45"/>
      <c r="K12" s="43">
        <v>279805</v>
      </c>
      <c r="L12" s="44">
        <f t="shared" si="1"/>
        <v>476102</v>
      </c>
      <c r="M12" s="43">
        <v>128805</v>
      </c>
      <c r="N12" s="45"/>
      <c r="O12" s="43">
        <v>21962</v>
      </c>
      <c r="P12" s="43">
        <v>0</v>
      </c>
      <c r="Q12" s="43">
        <v>314381</v>
      </c>
      <c r="R12" s="43">
        <v>10704</v>
      </c>
      <c r="S12" s="43">
        <v>0</v>
      </c>
      <c r="T12" s="43">
        <v>250</v>
      </c>
      <c r="U12" s="44">
        <f t="shared" si="2"/>
        <v>476102</v>
      </c>
    </row>
    <row r="13" spans="1:21" ht="15" customHeight="1">
      <c r="A13" s="1">
        <v>21</v>
      </c>
      <c r="B13" s="1" t="s">
        <v>73</v>
      </c>
      <c r="C13" s="67"/>
      <c r="D13" s="42">
        <v>0</v>
      </c>
      <c r="E13" s="42">
        <v>0</v>
      </c>
      <c r="F13" s="42">
        <v>0</v>
      </c>
      <c r="G13" s="43">
        <v>2848</v>
      </c>
      <c r="H13" s="42">
        <v>3125</v>
      </c>
      <c r="I13" s="44">
        <f t="shared" si="0"/>
        <v>277</v>
      </c>
      <c r="J13" s="45"/>
      <c r="K13" s="43">
        <v>36344</v>
      </c>
      <c r="L13" s="44">
        <f t="shared" si="1"/>
        <v>36067</v>
      </c>
      <c r="M13" s="43">
        <v>0</v>
      </c>
      <c r="N13" s="45"/>
      <c r="O13" s="43">
        <v>0</v>
      </c>
      <c r="P13" s="43">
        <v>0</v>
      </c>
      <c r="Q13" s="43">
        <v>29288</v>
      </c>
      <c r="R13" s="43">
        <v>6779</v>
      </c>
      <c r="S13" s="43">
        <v>0</v>
      </c>
      <c r="T13" s="43">
        <v>0</v>
      </c>
      <c r="U13" s="44">
        <f t="shared" si="2"/>
        <v>36067</v>
      </c>
    </row>
    <row r="14" spans="1:21" ht="15" customHeight="1">
      <c r="A14" s="1">
        <v>22</v>
      </c>
      <c r="B14" s="1" t="s">
        <v>74</v>
      </c>
      <c r="C14" s="67"/>
      <c r="D14" s="42">
        <v>0</v>
      </c>
      <c r="E14" s="42">
        <v>0</v>
      </c>
      <c r="F14" s="42">
        <v>0</v>
      </c>
      <c r="G14" s="43">
        <v>3589</v>
      </c>
      <c r="H14" s="42">
        <v>4612</v>
      </c>
      <c r="I14" s="44">
        <f t="shared" si="0"/>
        <v>1023</v>
      </c>
      <c r="J14" s="45"/>
      <c r="K14" s="43">
        <v>35657</v>
      </c>
      <c r="L14" s="44">
        <f t="shared" si="1"/>
        <v>34634</v>
      </c>
      <c r="M14" s="43">
        <v>0</v>
      </c>
      <c r="N14" s="45"/>
      <c r="O14" s="43">
        <v>23253</v>
      </c>
      <c r="P14" s="43">
        <v>0</v>
      </c>
      <c r="Q14" s="43">
        <v>4886</v>
      </c>
      <c r="R14" s="43">
        <v>6081</v>
      </c>
      <c r="S14" s="43">
        <v>0</v>
      </c>
      <c r="T14" s="43">
        <v>414</v>
      </c>
      <c r="U14" s="44">
        <f t="shared" si="2"/>
        <v>34634</v>
      </c>
    </row>
    <row r="15" spans="1:21" ht="15" customHeight="1">
      <c r="A15" s="1">
        <v>23</v>
      </c>
      <c r="B15" s="1" t="s">
        <v>75</v>
      </c>
      <c r="C15" s="67"/>
      <c r="D15" s="42"/>
      <c r="E15" s="42"/>
      <c r="F15" s="42"/>
      <c r="G15" s="43"/>
      <c r="H15" s="42"/>
      <c r="I15" s="44">
        <f t="shared" si="0"/>
        <v>0</v>
      </c>
      <c r="J15" s="45"/>
      <c r="K15" s="43"/>
      <c r="L15" s="44">
        <f t="shared" si="1"/>
        <v>0</v>
      </c>
      <c r="M15" s="43"/>
      <c r="N15" s="45"/>
      <c r="O15" s="43"/>
      <c r="P15" s="43"/>
      <c r="Q15" s="43"/>
      <c r="R15" s="43"/>
      <c r="S15" s="43"/>
      <c r="T15" s="43"/>
      <c r="U15" s="44">
        <f t="shared" si="2"/>
        <v>0</v>
      </c>
    </row>
    <row r="16" spans="1:21" ht="15" customHeight="1">
      <c r="A16" s="1">
        <v>24</v>
      </c>
      <c r="B16" s="1" t="s">
        <v>76</v>
      </c>
      <c r="C16" s="67"/>
      <c r="D16" s="42">
        <v>0</v>
      </c>
      <c r="E16" s="42">
        <v>0</v>
      </c>
      <c r="F16" s="42">
        <v>0</v>
      </c>
      <c r="G16" s="42">
        <v>10032</v>
      </c>
      <c r="H16" s="42">
        <v>9174</v>
      </c>
      <c r="I16" s="44">
        <f t="shared" si="0"/>
        <v>-858</v>
      </c>
      <c r="J16" s="45"/>
      <c r="K16" s="43">
        <v>36261</v>
      </c>
      <c r="L16" s="44">
        <f t="shared" si="1"/>
        <v>37119</v>
      </c>
      <c r="M16" s="43">
        <v>0</v>
      </c>
      <c r="N16" s="45"/>
      <c r="O16" s="43">
        <v>17243</v>
      </c>
      <c r="P16" s="43">
        <v>0</v>
      </c>
      <c r="Q16" s="43">
        <v>5721</v>
      </c>
      <c r="R16" s="43">
        <v>14155</v>
      </c>
      <c r="S16" s="43">
        <v>0</v>
      </c>
      <c r="T16" s="43">
        <v>0</v>
      </c>
      <c r="U16" s="44">
        <f t="shared" si="2"/>
        <v>37119</v>
      </c>
    </row>
    <row r="17" spans="1:21" ht="15" customHeight="1">
      <c r="A17" s="1">
        <v>25</v>
      </c>
      <c r="B17" s="1" t="s">
        <v>77</v>
      </c>
      <c r="C17" s="67"/>
      <c r="D17" s="42">
        <v>0</v>
      </c>
      <c r="E17" s="42">
        <v>0</v>
      </c>
      <c r="F17" s="42">
        <v>1877</v>
      </c>
      <c r="G17" s="42">
        <v>36718</v>
      </c>
      <c r="H17" s="42">
        <v>37452</v>
      </c>
      <c r="I17" s="44">
        <f t="shared" si="0"/>
        <v>734</v>
      </c>
      <c r="J17" s="45"/>
      <c r="K17" s="43">
        <v>355463.68</v>
      </c>
      <c r="L17" s="44">
        <f t="shared" si="1"/>
        <v>356606.68</v>
      </c>
      <c r="M17" s="43">
        <v>0</v>
      </c>
      <c r="N17" s="45"/>
      <c r="O17" s="43">
        <v>0</v>
      </c>
      <c r="P17" s="43">
        <v>0</v>
      </c>
      <c r="Q17" s="43">
        <v>246467</v>
      </c>
      <c r="R17" s="43">
        <v>110139.68</v>
      </c>
      <c r="S17" s="43">
        <v>0</v>
      </c>
      <c r="T17" s="43">
        <v>0</v>
      </c>
      <c r="U17" s="44">
        <f t="shared" si="2"/>
        <v>356606.68</v>
      </c>
    </row>
    <row r="18" spans="1:21" ht="15" customHeight="1">
      <c r="A18" s="68"/>
      <c r="B18" s="68" t="s">
        <v>78</v>
      </c>
      <c r="C18" s="46">
        <f aca="true" t="shared" si="3" ref="C18:U18">SUM(C9:C17)</f>
        <v>0</v>
      </c>
      <c r="D18" s="47">
        <f t="shared" si="3"/>
        <v>203494.49</v>
      </c>
      <c r="E18" s="47">
        <f t="shared" si="3"/>
        <v>9590.44</v>
      </c>
      <c r="F18" s="47">
        <f t="shared" si="3"/>
        <v>182497</v>
      </c>
      <c r="G18" s="47">
        <f t="shared" si="3"/>
        <v>98117.17</v>
      </c>
      <c r="H18" s="47">
        <f t="shared" si="3"/>
        <v>113546.69</v>
      </c>
      <c r="I18" s="48">
        <f t="shared" si="3"/>
        <v>15429.52</v>
      </c>
      <c r="J18" s="47">
        <f t="shared" si="3"/>
        <v>0</v>
      </c>
      <c r="K18" s="49">
        <f t="shared" si="3"/>
        <v>1944941.68</v>
      </c>
      <c r="L18" s="48">
        <f t="shared" si="3"/>
        <v>2325094.0900000003</v>
      </c>
      <c r="M18" s="48">
        <f t="shared" si="3"/>
        <v>128805</v>
      </c>
      <c r="N18" s="48">
        <f t="shared" si="3"/>
        <v>0</v>
      </c>
      <c r="O18" s="47">
        <f t="shared" si="3"/>
        <v>247405</v>
      </c>
      <c r="P18" s="47">
        <f t="shared" si="3"/>
        <v>0</v>
      </c>
      <c r="Q18" s="47">
        <f t="shared" si="3"/>
        <v>1027282</v>
      </c>
      <c r="R18" s="47">
        <f t="shared" si="3"/>
        <v>329290.68</v>
      </c>
      <c r="S18" s="47">
        <f t="shared" si="3"/>
        <v>9784.82</v>
      </c>
      <c r="T18" s="47">
        <f t="shared" si="3"/>
        <v>582526.59</v>
      </c>
      <c r="U18" s="48">
        <f t="shared" si="3"/>
        <v>2325094.0900000003</v>
      </c>
    </row>
    <row r="22" spans="7:10" ht="15" customHeight="1">
      <c r="G22" s="134" t="s">
        <v>79</v>
      </c>
      <c r="H22" s="134"/>
      <c r="I22" s="134"/>
      <c r="J22" s="8">
        <f>+('semilavorati aggregato'!J28)-('semilavorati aggregato'!K28+'monomeri aggregato'!K18)</f>
        <v>20657.730000000447</v>
      </c>
    </row>
  </sheetData>
  <sheetProtection selectLockedCells="1" selectUnlockedCells="1"/>
  <mergeCells count="30">
    <mergeCell ref="B1:L1"/>
    <mergeCell ref="M1:U1"/>
    <mergeCell ref="B2:L2"/>
    <mergeCell ref="M2:U2"/>
    <mergeCell ref="C3:L3"/>
    <mergeCell ref="M3:U3"/>
    <mergeCell ref="C4:C6"/>
    <mergeCell ref="D4:D6"/>
    <mergeCell ref="E4:E6"/>
    <mergeCell ref="F4:F6"/>
    <mergeCell ref="G4:G6"/>
    <mergeCell ref="H4:H6"/>
    <mergeCell ref="S4:S6"/>
    <mergeCell ref="T4:T6"/>
    <mergeCell ref="I4:I6"/>
    <mergeCell ref="J4:J6"/>
    <mergeCell ref="K4:K6"/>
    <mergeCell ref="L4:L6"/>
    <mergeCell ref="M4:M6"/>
    <mergeCell ref="N4:N6"/>
    <mergeCell ref="U4:U6"/>
    <mergeCell ref="O4:O6"/>
    <mergeCell ref="P4:P6"/>
    <mergeCell ref="Q4:Q6"/>
    <mergeCell ref="G22:I22"/>
    <mergeCell ref="A4:B4"/>
    <mergeCell ref="A5:B5"/>
    <mergeCell ref="A6:B6"/>
    <mergeCell ref="A8:B8"/>
    <mergeCell ref="R4:R6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Carla Propersi</cp:lastModifiedBy>
  <cp:lastPrinted>2021-03-31T09:19:27Z</cp:lastPrinted>
  <dcterms:created xsi:type="dcterms:W3CDTF">2021-03-30T13:20:10Z</dcterms:created>
  <dcterms:modified xsi:type="dcterms:W3CDTF">2021-04-02T09:02:16Z</dcterms:modified>
  <cp:category/>
  <cp:version/>
  <cp:contentType/>
  <cp:contentStatus/>
</cp:coreProperties>
</file>