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<sst xmlns="http://schemas.openxmlformats.org/spreadsheetml/2006/main" count="258" uniqueCount="82">
  <si>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</si>
  <si>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</si>
  <si>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</si>
  <si>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</si>
  <si>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</si>
  <si>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</si>
  <si>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</si>
  <si>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</si>
  <si>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</si>
  <si>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</si>
  <si>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</si>
  <si>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</si>
  <si>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</si>
  <si>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</si>
  <si>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</si>
  <si>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</si>
  <si>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</si>
  <si>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</si>
  <si>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</si>
  <si>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</si>
  <si>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</si>
  <si>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</si>
  <si>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</si>
  <si>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</si>
  <si>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</si>
  <si>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aprile 2020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</si>
  <si>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</si>
  <si>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</si>
  <si>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</si>
  <si>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</si>
  <si>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</si>
  <si>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</si>
  <si>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</si>
  <si>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</si>
  <si>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</si>
  <si>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</si>
  <si>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</si>
  <si>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</si>
  <si>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</si>
  <si>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</si>
  <si>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</si>
  <si>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</si>
  <si>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</si>
  <si>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</si>
  <si>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</si>
  <si>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</si>
  <si>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</si>
  <si>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</si>
  <si>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</si>
  <si>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</si>
  <si>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</si>
  <si>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</si>
  <si>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</si>
  <si>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</si>
  <si>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</si>
  <si>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</si>
  <si>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</si>
  <si>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</si>
  <si>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</si>
  <si>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</si>
  <si>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</si>
  <si>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</si>
  <si>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</si>
  <si>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</si>
  <si>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</si>
  <si>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</si>
  <si>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</si>
  <si>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</si>
  <si>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</si>
  <si>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</si>
  <si>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</si>
  <si>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</si>
  <si>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</si>
  <si>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</si>
  <si>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</si>
  <si>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</si>
  <si>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</si>
  <si>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</si>
  <si>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</si>
  <si>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</si>
  <si>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gennaio-aprile 2020</t>
  </si>
  <si>
    <t>DGISSEG DIV.3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</si>
</sst>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b/>
      <sz val="10"/>
      <color indexed="24"/>
      <name val="Calibri"/>
      <family val="2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6" fillId="38" borderId="0" xfId="0" applyFont="1" applyFill="1" applyAlignment="1" applyProtection="1">
      <alignment horizontal="center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20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21" xfId="0" applyNumberFormat="1" applyFont="1" applyFill="1" applyBorder="1" applyAlignment="1" applyProtection="1">
      <alignment horizontal="right"/>
      <protection locked="0"/>
    </xf>
    <xf numFmtId="4" fontId="0" fillId="36" borderId="22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22" xfId="0" applyNumberFormat="1" applyFont="1" applyFill="1" applyBorder="1" applyAlignment="1" applyProtection="1">
      <alignment horizontal="right"/>
      <protection/>
    </xf>
    <xf numFmtId="4" fontId="11" fillId="39" borderId="20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22" xfId="0" applyNumberFormat="1" applyFont="1" applyFill="1" applyBorder="1" applyAlignment="1" applyProtection="1">
      <alignment horizontal="righ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22" xfId="0" applyNumberFormat="1" applyFont="1" applyFill="1" applyBorder="1" applyAlignment="1" applyProtection="1">
      <alignment horizontal="righ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7" fillId="38" borderId="0" xfId="0" applyFont="1" applyFill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23" xfId="0" applyFont="1" applyFill="1" applyBorder="1" applyAlignment="1" applyProtection="1">
      <alignment horizontal="lef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23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23" xfId="0" applyFont="1" applyFill="1" applyBorder="1" applyAlignment="1" applyProtection="1">
      <alignment horizontal="left"/>
      <protection/>
    </xf>
    <xf numFmtId="0" fontId="9" fillId="36" borderId="24" xfId="0" applyFont="1" applyFill="1" applyBorder="1" applyAlignment="1" applyProtection="1">
      <alignment horizontal="center" textRotation="90" wrapText="1"/>
      <protection/>
    </xf>
    <xf numFmtId="0" fontId="9" fillId="36" borderId="25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10" fillId="36" borderId="30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31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8" fillId="38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left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41" borderId="41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" wrapText="1"/>
      <protection/>
    </xf>
    <xf numFmtId="0" fontId="12" fillId="36" borderId="0" xfId="0" applyFont="1" applyFill="1" applyBorder="1" applyAlignment="1" applyProtection="1">
      <alignment horizontal="center" wrapText="1"/>
      <protection/>
    </xf>
    <xf numFmtId="0" fontId="12" fillId="36" borderId="31" xfId="0" applyFont="1" applyFill="1" applyBorder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10" fillId="36" borderId="31" xfId="0" applyFont="1" applyFill="1" applyBorder="1" applyAlignment="1" applyProtection="1">
      <alignment horizontal="center" vertical="center" wrapText="1"/>
      <protection/>
    </xf>
    <xf numFmtId="0" fontId="12" fillId="36" borderId="34" xfId="0" applyFont="1" applyFill="1" applyBorder="1" applyAlignment="1" applyProtection="1">
      <alignment horizontal="center" wrapText="1"/>
      <protection/>
    </xf>
    <xf numFmtId="0" fontId="12" fillId="36" borderId="35" xfId="0" applyFont="1" applyFill="1" applyBorder="1" applyAlignment="1" applyProtection="1">
      <alignment horizontal="center" wrapText="1"/>
      <protection/>
    </xf>
    <xf numFmtId="0" fontId="12" fillId="36" borderId="36" xfId="0" applyFont="1" applyFill="1" applyBorder="1" applyAlignment="1" applyProtection="1">
      <alignment horizontal="center" wrapText="1"/>
      <protection/>
    </xf>
    <xf numFmtId="0" fontId="3" fillId="42" borderId="32" xfId="0" applyFont="1" applyFill="1" applyBorder="1" applyAlignment="1" applyProtection="1">
      <alignment horizontal="center"/>
      <protection/>
    </xf>
    <xf numFmtId="0" fontId="3" fillId="42" borderId="33" xfId="0" applyFont="1" applyFill="1" applyBorder="1" applyAlignment="1" applyProtection="1">
      <alignment horizontal="center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9" fillId="36" borderId="24" xfId="0" applyFont="1" applyFill="1" applyBorder="1" applyAlignment="1" applyProtection="1">
      <alignment horizontal="center" textRotation="90" wrapText="1"/>
      <protection/>
    </xf>
    <xf numFmtId="0" fontId="9" fillId="36" borderId="25" xfId="0" applyFont="1" applyFill="1" applyBorder="1" applyAlignment="1" applyProtection="1">
      <alignment horizontal="center" textRotation="90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6" xfId="0" applyFont="1" applyFill="1" applyBorder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wrapText="1"/>
      <protection/>
    </xf>
    <xf numFmtId="0" fontId="10" fillId="36" borderId="31" xfId="0" applyFont="1" applyFill="1" applyBorder="1" applyAlignment="1" applyProtection="1">
      <alignment horizontal="center" wrapText="1"/>
      <protection/>
    </xf>
    <xf numFmtId="0" fontId="7" fillId="38" borderId="37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9" fillId="43" borderId="39" xfId="0" applyFont="1" applyFill="1" applyBorder="1" applyAlignment="1" applyProtection="1">
      <alignment horizontal="center"/>
      <protection/>
    </xf>
    <xf numFmtId="0" fontId="9" fillId="43" borderId="40" xfId="0" applyFont="1" applyFill="1" applyBorder="1" applyAlignment="1" applyProtection="1">
      <alignment horizontal="center"/>
      <protection/>
    </xf>
    <xf numFmtId="0" fontId="9" fillId="44" borderId="38" xfId="0" applyFont="1" applyFill="1" applyBorder="1" applyAlignment="1" applyProtection="1">
      <alignment horizontal="center"/>
      <protection/>
    </xf>
    <xf numFmtId="0" fontId="9" fillId="44" borderId="39" xfId="0" applyFont="1" applyFill="1" applyBorder="1" applyAlignment="1" applyProtection="1">
      <alignment horizontal="center"/>
      <protection/>
    </xf>
    <xf numFmtId="0" fontId="9" fillId="44" borderId="40" xfId="0" applyFont="1" applyFill="1" applyBorder="1" applyAlignment="1" applyProtection="1">
      <alignment horizontal="center"/>
      <protection/>
    </xf>
    <xf numFmtId="0" fontId="9" fillId="36" borderId="42" xfId="0" applyFont="1" applyFill="1" applyBorder="1" applyAlignment="1" applyProtection="1">
      <alignment horizontal="center" textRotation="90" wrapText="1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 wrapText="1"/>
      <protection/>
    </xf>
    <xf numFmtId="0" fontId="10" fillId="36" borderId="3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7" fillId="38" borderId="0" xfId="0" applyFont="1" applyFill="1" applyAlignment="1" applyProtection="1">
      <alignment horizontal="center"/>
      <protection/>
    </xf>
    <xf numFmtId="0" fontId="9" fillId="43" borderId="44" xfId="0" applyFont="1" applyFill="1" applyBorder="1" applyAlignment="1" applyProtection="1">
      <alignment horizontal="center"/>
      <protection/>
    </xf>
    <xf numFmtId="0" fontId="9" fillId="44" borderId="44" xfId="0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16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  <c r="O1" s="93"/>
      <c r="P1" s="93"/>
      <c r="Q1" s="93"/>
      <c r="R1" s="93"/>
      <c r="S1" s="93"/>
      <c r="T1" s="93"/>
      <c r="U1" s="93"/>
      <c r="V1" s="93"/>
    </row>
    <row r="2" spans="1:22" ht="21" customHeight="1">
      <c r="A2" s="17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81</v>
      </c>
      <c r="O2" s="95"/>
      <c r="P2" s="95"/>
      <c r="Q2" s="95"/>
      <c r="R2" s="95"/>
      <c r="S2" s="95"/>
      <c r="T2" s="95"/>
      <c r="U2" s="95"/>
      <c r="V2" s="95"/>
    </row>
    <row r="3" spans="1:22" ht="16.5" customHeight="1">
      <c r="A3" s="14"/>
      <c r="B3" s="23"/>
      <c r="C3" s="13"/>
      <c r="D3" s="96" t="s">
        <v>3</v>
      </c>
      <c r="E3" s="97"/>
      <c r="F3" s="97"/>
      <c r="G3" s="97"/>
      <c r="H3" s="97"/>
      <c r="I3" s="97"/>
      <c r="J3" s="97"/>
      <c r="K3" s="97"/>
      <c r="L3" s="97"/>
      <c r="M3" s="98"/>
      <c r="N3" s="99" t="s">
        <v>4</v>
      </c>
      <c r="O3" s="100"/>
      <c r="P3" s="100"/>
      <c r="Q3" s="100"/>
      <c r="R3" s="100"/>
      <c r="S3" s="100"/>
      <c r="T3" s="100"/>
      <c r="U3" s="100"/>
      <c r="V3" s="101"/>
    </row>
    <row r="4" spans="1:22" ht="12.75" customHeight="1">
      <c r="A4" s="89" t="s">
        <v>5</v>
      </c>
      <c r="B4" s="90"/>
      <c r="C4" s="91"/>
      <c r="D4" s="80" t="s">
        <v>6</v>
      </c>
      <c r="E4" s="77" t="s">
        <v>7</v>
      </c>
      <c r="F4" s="80" t="s">
        <v>8</v>
      </c>
      <c r="G4" s="77" t="s">
        <v>9</v>
      </c>
      <c r="H4" s="80" t="s">
        <v>10</v>
      </c>
      <c r="I4" s="77" t="s">
        <v>11</v>
      </c>
      <c r="J4" s="80" t="s">
        <v>12</v>
      </c>
      <c r="K4" s="77" t="s">
        <v>13</v>
      </c>
      <c r="L4" s="80" t="s">
        <v>14</v>
      </c>
      <c r="M4" s="77" t="s">
        <v>15</v>
      </c>
      <c r="N4" s="80" t="s">
        <v>16</v>
      </c>
      <c r="O4" s="77" t="s">
        <v>17</v>
      </c>
      <c r="P4" s="80" t="s">
        <v>18</v>
      </c>
      <c r="Q4" s="77" t="s">
        <v>19</v>
      </c>
      <c r="R4" s="80" t="s">
        <v>20</v>
      </c>
      <c r="S4" s="77" t="s">
        <v>21</v>
      </c>
      <c r="T4" s="80" t="s">
        <v>22</v>
      </c>
      <c r="U4" s="77" t="s">
        <v>23</v>
      </c>
      <c r="V4" s="80" t="s">
        <v>24</v>
      </c>
    </row>
    <row r="5" spans="1:22" ht="15.75" customHeight="1">
      <c r="A5" s="83" t="s">
        <v>25</v>
      </c>
      <c r="B5" s="84"/>
      <c r="C5" s="85"/>
      <c r="D5" s="81"/>
      <c r="E5" s="78"/>
      <c r="F5" s="81"/>
      <c r="G5" s="78"/>
      <c r="H5" s="81"/>
      <c r="I5" s="78"/>
      <c r="J5" s="81"/>
      <c r="K5" s="78"/>
      <c r="L5" s="81"/>
      <c r="M5" s="78"/>
      <c r="N5" s="81"/>
      <c r="O5" s="78"/>
      <c r="P5" s="81"/>
      <c r="Q5" s="78"/>
      <c r="R5" s="81"/>
      <c r="S5" s="78"/>
      <c r="T5" s="81"/>
      <c r="U5" s="78"/>
      <c r="V5" s="81"/>
    </row>
    <row r="6" spans="1:22" ht="124.5" customHeight="1">
      <c r="A6" s="83"/>
      <c r="B6" s="84"/>
      <c r="C6" s="85"/>
      <c r="D6" s="82"/>
      <c r="E6" s="79"/>
      <c r="F6" s="82"/>
      <c r="G6" s="79"/>
      <c r="H6" s="82"/>
      <c r="I6" s="79"/>
      <c r="J6" s="82"/>
      <c r="K6" s="79"/>
      <c r="L6" s="82"/>
      <c r="M6" s="79"/>
      <c r="N6" s="82"/>
      <c r="O6" s="79"/>
      <c r="P6" s="82"/>
      <c r="Q6" s="79"/>
      <c r="R6" s="82"/>
      <c r="S6" s="79"/>
      <c r="T6" s="82"/>
      <c r="U6" s="79"/>
      <c r="V6" s="82"/>
    </row>
    <row r="7" spans="1:22" ht="15" customHeight="1">
      <c r="A7" s="18" t="s">
        <v>26</v>
      </c>
      <c r="B7" s="86" t="s">
        <v>27</v>
      </c>
      <c r="C7" s="86"/>
      <c r="D7" s="15" t="s">
        <v>28</v>
      </c>
      <c r="E7" s="15" t="s">
        <v>29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34</v>
      </c>
      <c r="K7" s="15" t="s">
        <v>35</v>
      </c>
      <c r="L7" s="15" t="s">
        <v>36</v>
      </c>
      <c r="M7" s="15" t="s">
        <v>37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</row>
    <row r="8" spans="1:22" ht="15" customHeight="1">
      <c r="A8" s="87" t="s">
        <v>47</v>
      </c>
      <c r="B8" s="87"/>
      <c r="C8" s="88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73" t="s">
        <v>48</v>
      </c>
      <c r="C9" s="74"/>
      <c r="D9" s="26">
        <v>5127</v>
      </c>
      <c r="E9" s="26">
        <v>0</v>
      </c>
      <c r="F9" s="26">
        <v>912</v>
      </c>
      <c r="G9" s="27">
        <v>0</v>
      </c>
      <c r="H9" s="27">
        <v>0</v>
      </c>
      <c r="I9" s="27">
        <v>0</v>
      </c>
      <c r="J9" s="28">
        <f aca="true" t="shared" si="0" ref="J9:J19">+I9-H9</f>
        <v>0</v>
      </c>
      <c r="K9" s="27">
        <v>5775</v>
      </c>
      <c r="L9" s="29">
        <v>52170.15</v>
      </c>
      <c r="M9" s="30">
        <f aca="true" t="shared" si="1" ref="M9:M26">D9+E9+F9+G9-(J9+K9)+L9</f>
        <v>52434.15</v>
      </c>
      <c r="N9" s="27">
        <v>3991</v>
      </c>
      <c r="O9" s="31">
        <v>4372</v>
      </c>
      <c r="P9" s="27">
        <v>0</v>
      </c>
      <c r="Q9" s="27">
        <v>0</v>
      </c>
      <c r="R9" s="27">
        <v>0</v>
      </c>
      <c r="S9" s="27">
        <v>0</v>
      </c>
      <c r="T9" s="27">
        <v>43059.15</v>
      </c>
      <c r="U9" s="32">
        <v>1012</v>
      </c>
      <c r="V9" s="33">
        <f aca="true" t="shared" si="2" ref="V9:V19">SUM(N9:U9)</f>
        <v>52434.15</v>
      </c>
    </row>
    <row r="10" spans="1:22" ht="15" customHeight="1">
      <c r="A10" s="19">
        <v>2</v>
      </c>
      <c r="B10" s="73" t="s">
        <v>49</v>
      </c>
      <c r="C10" s="74"/>
      <c r="D10" s="26">
        <v>0</v>
      </c>
      <c r="E10" s="26">
        <v>0</v>
      </c>
      <c r="F10" s="26">
        <v>0</v>
      </c>
      <c r="G10" s="27">
        <v>9823</v>
      </c>
      <c r="H10" s="27">
        <v>5103</v>
      </c>
      <c r="I10" s="27">
        <v>8120</v>
      </c>
      <c r="J10" s="28">
        <f t="shared" si="0"/>
        <v>3017</v>
      </c>
      <c r="K10" s="27">
        <v>8842</v>
      </c>
      <c r="L10" s="29">
        <v>11470</v>
      </c>
      <c r="M10" s="30">
        <f t="shared" si="1"/>
        <v>9434</v>
      </c>
      <c r="N10" s="27">
        <v>3214</v>
      </c>
      <c r="O10" s="31">
        <v>0</v>
      </c>
      <c r="P10" s="27">
        <v>6057</v>
      </c>
      <c r="Q10" s="27">
        <v>0</v>
      </c>
      <c r="R10" s="27">
        <v>124</v>
      </c>
      <c r="S10" s="27">
        <v>0</v>
      </c>
      <c r="T10" s="27">
        <v>39</v>
      </c>
      <c r="U10" s="32">
        <v>0</v>
      </c>
      <c r="V10" s="33">
        <f t="shared" si="2"/>
        <v>9434</v>
      </c>
    </row>
    <row r="11" spans="1:22" ht="15" customHeight="1">
      <c r="A11" s="20">
        <v>3</v>
      </c>
      <c r="B11" s="75" t="s">
        <v>50</v>
      </c>
      <c r="C11" s="76"/>
      <c r="D11" s="26">
        <v>212255</v>
      </c>
      <c r="E11" s="26">
        <v>66</v>
      </c>
      <c r="F11" s="26">
        <v>0</v>
      </c>
      <c r="G11" s="26">
        <v>56802</v>
      </c>
      <c r="H11" s="27">
        <v>124880</v>
      </c>
      <c r="I11" s="27">
        <v>112657</v>
      </c>
      <c r="J11" s="28">
        <f t="shared" si="0"/>
        <v>-12223</v>
      </c>
      <c r="K11" s="27">
        <v>281346</v>
      </c>
      <c r="L11" s="29">
        <v>0</v>
      </c>
      <c r="M11" s="30">
        <f t="shared" si="1"/>
        <v>0</v>
      </c>
      <c r="N11" s="27">
        <v>0</v>
      </c>
      <c r="O11" s="31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2">
        <v>0</v>
      </c>
      <c r="V11" s="33">
        <f t="shared" si="2"/>
        <v>0</v>
      </c>
    </row>
    <row r="12" spans="1:22" ht="15" customHeight="1">
      <c r="A12" s="19">
        <v>4</v>
      </c>
      <c r="B12" s="73" t="s">
        <v>51</v>
      </c>
      <c r="C12" s="74"/>
      <c r="D12" s="26">
        <v>91856</v>
      </c>
      <c r="E12" s="26">
        <v>0</v>
      </c>
      <c r="F12" s="26">
        <v>0</v>
      </c>
      <c r="G12" s="27">
        <v>0</v>
      </c>
      <c r="H12" s="27">
        <v>34231</v>
      </c>
      <c r="I12" s="26">
        <v>35226</v>
      </c>
      <c r="J12" s="28">
        <f t="shared" si="0"/>
        <v>995</v>
      </c>
      <c r="K12" s="27">
        <v>90861</v>
      </c>
      <c r="L12" s="29">
        <v>0</v>
      </c>
      <c r="M12" s="30">
        <f t="shared" si="1"/>
        <v>0</v>
      </c>
      <c r="N12" s="27">
        <v>0</v>
      </c>
      <c r="O12" s="31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32">
        <v>0</v>
      </c>
      <c r="V12" s="33">
        <f t="shared" si="2"/>
        <v>0</v>
      </c>
    </row>
    <row r="13" spans="1:22" ht="15" customHeight="1">
      <c r="A13" s="19">
        <v>5</v>
      </c>
      <c r="B13" s="73" t="s">
        <v>52</v>
      </c>
      <c r="C13" s="74"/>
      <c r="D13" s="26">
        <v>38433</v>
      </c>
      <c r="E13" s="26">
        <v>0</v>
      </c>
      <c r="F13" s="26">
        <v>0</v>
      </c>
      <c r="G13" s="27">
        <v>33044</v>
      </c>
      <c r="H13" s="27">
        <v>69360</v>
      </c>
      <c r="I13" s="27">
        <v>96788</v>
      </c>
      <c r="J13" s="28">
        <f t="shared" si="0"/>
        <v>27428</v>
      </c>
      <c r="K13" s="27">
        <v>59299</v>
      </c>
      <c r="L13" s="29">
        <v>47133</v>
      </c>
      <c r="M13" s="30">
        <f t="shared" si="1"/>
        <v>31883</v>
      </c>
      <c r="N13" s="27">
        <v>0</v>
      </c>
      <c r="O13" s="31">
        <v>0</v>
      </c>
      <c r="P13" s="27">
        <v>0</v>
      </c>
      <c r="Q13" s="27">
        <v>0</v>
      </c>
      <c r="R13" s="27">
        <v>1937</v>
      </c>
      <c r="S13" s="27">
        <v>29946</v>
      </c>
      <c r="T13" s="27">
        <v>0</v>
      </c>
      <c r="U13" s="32">
        <v>0</v>
      </c>
      <c r="V13" s="33">
        <f t="shared" si="2"/>
        <v>31883</v>
      </c>
    </row>
    <row r="14" spans="1:22" ht="15" customHeight="1">
      <c r="A14" s="19">
        <v>6</v>
      </c>
      <c r="B14" s="73" t="s">
        <v>53</v>
      </c>
      <c r="C14" s="74"/>
      <c r="D14" s="26">
        <v>0</v>
      </c>
      <c r="E14" s="27">
        <v>0</v>
      </c>
      <c r="F14" s="27">
        <v>0</v>
      </c>
      <c r="G14" s="27">
        <v>0</v>
      </c>
      <c r="H14" s="27">
        <v>11774</v>
      </c>
      <c r="I14" s="27">
        <v>11774</v>
      </c>
      <c r="J14" s="28">
        <f t="shared" si="0"/>
        <v>0</v>
      </c>
      <c r="K14" s="27">
        <v>0</v>
      </c>
      <c r="L14" s="29">
        <v>0</v>
      </c>
      <c r="M14" s="30">
        <f t="shared" si="1"/>
        <v>0</v>
      </c>
      <c r="N14" s="27">
        <v>0</v>
      </c>
      <c r="O14" s="31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32">
        <v>0</v>
      </c>
      <c r="V14" s="33">
        <f t="shared" si="2"/>
        <v>0</v>
      </c>
    </row>
    <row r="15" spans="1:22" ht="15" customHeight="1">
      <c r="A15" s="19">
        <v>7</v>
      </c>
      <c r="B15" s="73" t="s">
        <v>54</v>
      </c>
      <c r="C15" s="74"/>
      <c r="D15" s="26">
        <v>5003</v>
      </c>
      <c r="E15" s="27">
        <v>0</v>
      </c>
      <c r="F15" s="27">
        <v>0</v>
      </c>
      <c r="G15" s="27">
        <v>4976.55</v>
      </c>
      <c r="H15" s="27">
        <v>13737.3</v>
      </c>
      <c r="I15" s="27">
        <v>16624.47</v>
      </c>
      <c r="J15" s="28">
        <f t="shared" si="0"/>
        <v>2887.170000000002</v>
      </c>
      <c r="K15" s="27">
        <v>5361.38</v>
      </c>
      <c r="L15" s="29">
        <v>0</v>
      </c>
      <c r="M15" s="30">
        <f t="shared" si="1"/>
        <v>1730.9999999999964</v>
      </c>
      <c r="N15" s="27">
        <v>0</v>
      </c>
      <c r="O15" s="31">
        <v>0</v>
      </c>
      <c r="P15" s="27">
        <v>0</v>
      </c>
      <c r="Q15" s="27">
        <v>0</v>
      </c>
      <c r="R15" s="27">
        <v>0</v>
      </c>
      <c r="S15" s="27">
        <v>0</v>
      </c>
      <c r="T15" s="27">
        <v>1731</v>
      </c>
      <c r="U15" s="32">
        <v>0</v>
      </c>
      <c r="V15" s="33">
        <f t="shared" si="2"/>
        <v>1731</v>
      </c>
    </row>
    <row r="16" spans="1:22" ht="15" customHeight="1">
      <c r="A16" s="19">
        <v>8</v>
      </c>
      <c r="B16" s="73" t="s">
        <v>55</v>
      </c>
      <c r="C16" s="74"/>
      <c r="D16" s="26">
        <v>8288</v>
      </c>
      <c r="E16" s="27">
        <v>5152.62</v>
      </c>
      <c r="F16" s="27">
        <v>0</v>
      </c>
      <c r="G16" s="27">
        <v>3474.36</v>
      </c>
      <c r="H16" s="27">
        <v>28114.55</v>
      </c>
      <c r="I16" s="27">
        <v>33720.61</v>
      </c>
      <c r="J16" s="28">
        <f t="shared" si="0"/>
        <v>5606.060000000001</v>
      </c>
      <c r="K16" s="27">
        <v>3643.93</v>
      </c>
      <c r="L16" s="29">
        <v>9007</v>
      </c>
      <c r="M16" s="30">
        <f t="shared" si="1"/>
        <v>16671.989999999998</v>
      </c>
      <c r="N16" s="27">
        <v>0</v>
      </c>
      <c r="O16" s="31">
        <v>0</v>
      </c>
      <c r="P16" s="27">
        <v>0</v>
      </c>
      <c r="Q16" s="27">
        <v>0</v>
      </c>
      <c r="R16" s="27">
        <v>7782</v>
      </c>
      <c r="S16" s="27">
        <v>1090</v>
      </c>
      <c r="T16" s="27">
        <v>7800</v>
      </c>
      <c r="U16" s="32">
        <v>0</v>
      </c>
      <c r="V16" s="33">
        <f t="shared" si="2"/>
        <v>16672</v>
      </c>
    </row>
    <row r="17" spans="1:22" ht="15" customHeight="1">
      <c r="A17" s="19">
        <v>9</v>
      </c>
      <c r="B17" s="73" t="s">
        <v>56</v>
      </c>
      <c r="C17" s="74"/>
      <c r="D17" s="26">
        <v>0</v>
      </c>
      <c r="E17" s="27">
        <v>0</v>
      </c>
      <c r="F17" s="27">
        <v>96</v>
      </c>
      <c r="G17" s="27">
        <v>0</v>
      </c>
      <c r="H17" s="27">
        <v>8791</v>
      </c>
      <c r="I17" s="27">
        <v>6809</v>
      </c>
      <c r="J17" s="28">
        <f t="shared" si="0"/>
        <v>-1982</v>
      </c>
      <c r="K17" s="27">
        <v>2078</v>
      </c>
      <c r="L17" s="29">
        <v>0</v>
      </c>
      <c r="M17" s="30">
        <f t="shared" si="1"/>
        <v>0</v>
      </c>
      <c r="N17" s="27">
        <v>0</v>
      </c>
      <c r="O17" s="31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32">
        <v>0</v>
      </c>
      <c r="V17" s="33">
        <f t="shared" si="2"/>
        <v>0</v>
      </c>
    </row>
    <row r="18" spans="1:22" ht="15" customHeight="1">
      <c r="A18" s="19">
        <v>10</v>
      </c>
      <c r="B18" s="73" t="s">
        <v>57</v>
      </c>
      <c r="C18" s="74"/>
      <c r="D18" s="26"/>
      <c r="E18" s="27"/>
      <c r="F18" s="27"/>
      <c r="G18" s="27"/>
      <c r="H18" s="27"/>
      <c r="I18" s="27"/>
      <c r="J18" s="28">
        <f t="shared" si="0"/>
        <v>0</v>
      </c>
      <c r="K18" s="27"/>
      <c r="L18" s="29"/>
      <c r="M18" s="30">
        <f t="shared" si="1"/>
        <v>0</v>
      </c>
      <c r="N18" s="27"/>
      <c r="O18" s="31"/>
      <c r="P18" s="27"/>
      <c r="Q18" s="27"/>
      <c r="R18" s="27"/>
      <c r="S18" s="27"/>
      <c r="T18" s="27"/>
      <c r="U18" s="32"/>
      <c r="V18" s="33">
        <f t="shared" si="2"/>
        <v>0</v>
      </c>
    </row>
    <row r="19" spans="1:22" ht="15" customHeight="1">
      <c r="A19" s="19">
        <v>11</v>
      </c>
      <c r="B19" s="73" t="s">
        <v>58</v>
      </c>
      <c r="C19" s="74"/>
      <c r="D19" s="26">
        <v>0</v>
      </c>
      <c r="E19" s="27">
        <v>0</v>
      </c>
      <c r="F19" s="27">
        <v>14115.14</v>
      </c>
      <c r="G19" s="27">
        <v>225.72</v>
      </c>
      <c r="H19" s="27">
        <v>20000.91</v>
      </c>
      <c r="I19" s="27">
        <v>27275.28</v>
      </c>
      <c r="J19" s="28">
        <f t="shared" si="0"/>
        <v>7274.369999999999</v>
      </c>
      <c r="K19" s="27">
        <v>5380.55</v>
      </c>
      <c r="L19" s="29">
        <v>3908.53</v>
      </c>
      <c r="M19" s="30">
        <f t="shared" si="1"/>
        <v>5594.470000000001</v>
      </c>
      <c r="N19" s="27">
        <v>0</v>
      </c>
      <c r="O19" s="31">
        <v>0</v>
      </c>
      <c r="P19" s="27">
        <v>0</v>
      </c>
      <c r="Q19" s="27">
        <v>0</v>
      </c>
      <c r="R19" s="27">
        <v>696.47</v>
      </c>
      <c r="S19" s="27">
        <v>1368.18</v>
      </c>
      <c r="T19" s="27">
        <v>3529.81</v>
      </c>
      <c r="U19" s="32">
        <v>0</v>
      </c>
      <c r="V19" s="33">
        <f t="shared" si="2"/>
        <v>5594.46</v>
      </c>
    </row>
    <row r="20" spans="1:22" ht="15" customHeight="1">
      <c r="A20" s="21"/>
      <c r="B20" s="69" t="s">
        <v>59</v>
      </c>
      <c r="C20" s="70"/>
      <c r="D20" s="34">
        <f aca="true" t="shared" si="3" ref="D20:L20">SUM(D9:D19)</f>
        <v>360962</v>
      </c>
      <c r="E20" s="34">
        <f t="shared" si="3"/>
        <v>5218.62</v>
      </c>
      <c r="F20" s="34">
        <f t="shared" si="3"/>
        <v>15123.14</v>
      </c>
      <c r="G20" s="34">
        <f t="shared" si="3"/>
        <v>108345.63</v>
      </c>
      <c r="H20" s="34">
        <f t="shared" si="3"/>
        <v>315991.75999999995</v>
      </c>
      <c r="I20" s="34">
        <f t="shared" si="3"/>
        <v>348994.36</v>
      </c>
      <c r="J20" s="34">
        <f t="shared" si="3"/>
        <v>33002.600000000006</v>
      </c>
      <c r="K20" s="34">
        <f t="shared" si="3"/>
        <v>462586.86</v>
      </c>
      <c r="L20" s="34">
        <f t="shared" si="3"/>
        <v>123688.68</v>
      </c>
      <c r="M20" s="35">
        <f t="shared" si="1"/>
        <v>117748.61000000004</v>
      </c>
      <c r="N20" s="34">
        <f aca="true" t="shared" si="4" ref="N20:V20">SUM(N9:N19)</f>
        <v>7205</v>
      </c>
      <c r="O20" s="34">
        <f t="shared" si="4"/>
        <v>4372</v>
      </c>
      <c r="P20" s="34">
        <f t="shared" si="4"/>
        <v>6057</v>
      </c>
      <c r="Q20" s="34">
        <f t="shared" si="4"/>
        <v>0</v>
      </c>
      <c r="R20" s="34">
        <f t="shared" si="4"/>
        <v>10539.47</v>
      </c>
      <c r="S20" s="34">
        <f t="shared" si="4"/>
        <v>32404.18</v>
      </c>
      <c r="T20" s="34">
        <f t="shared" si="4"/>
        <v>56158.96</v>
      </c>
      <c r="U20" s="34">
        <f t="shared" si="4"/>
        <v>1012</v>
      </c>
      <c r="V20" s="36">
        <f t="shared" si="4"/>
        <v>117748.61</v>
      </c>
    </row>
    <row r="21" spans="1:22" ht="15" customHeight="1">
      <c r="A21" s="19">
        <v>12</v>
      </c>
      <c r="B21" s="73" t="s">
        <v>60</v>
      </c>
      <c r="C21" s="74"/>
      <c r="D21" s="26">
        <v>0</v>
      </c>
      <c r="E21" s="27">
        <v>16181</v>
      </c>
      <c r="F21" s="27">
        <v>127</v>
      </c>
      <c r="G21" s="27">
        <v>0</v>
      </c>
      <c r="H21" s="27">
        <v>7348</v>
      </c>
      <c r="I21" s="27">
        <v>5755</v>
      </c>
      <c r="J21" s="28">
        <f>+I21-H21</f>
        <v>-1593</v>
      </c>
      <c r="K21" s="27">
        <v>28140</v>
      </c>
      <c r="L21" s="29">
        <v>32291</v>
      </c>
      <c r="M21" s="30">
        <f t="shared" si="1"/>
        <v>22052</v>
      </c>
      <c r="N21" s="27">
        <v>9393</v>
      </c>
      <c r="O21" s="31">
        <v>0</v>
      </c>
      <c r="P21" s="27">
        <v>0</v>
      </c>
      <c r="Q21" s="27">
        <v>0</v>
      </c>
      <c r="R21" s="27">
        <v>11923</v>
      </c>
      <c r="S21" s="27">
        <v>0</v>
      </c>
      <c r="T21" s="27">
        <v>736</v>
      </c>
      <c r="U21" s="32">
        <v>0</v>
      </c>
      <c r="V21" s="33">
        <f>SUM(N21:U21)</f>
        <v>22052</v>
      </c>
    </row>
    <row r="22" spans="1:22" ht="15" customHeight="1">
      <c r="A22" s="19">
        <v>13</v>
      </c>
      <c r="B22" s="73" t="s">
        <v>61</v>
      </c>
      <c r="C22" s="74"/>
      <c r="D22" s="26">
        <v>0</v>
      </c>
      <c r="E22" s="27">
        <v>625</v>
      </c>
      <c r="F22" s="27">
        <v>5279</v>
      </c>
      <c r="G22" s="27">
        <v>11700</v>
      </c>
      <c r="H22" s="27">
        <v>104859</v>
      </c>
      <c r="I22" s="27">
        <v>112364</v>
      </c>
      <c r="J22" s="28">
        <f>+I22-H22</f>
        <v>7505</v>
      </c>
      <c r="K22" s="27">
        <v>35415</v>
      </c>
      <c r="L22" s="29">
        <v>175031</v>
      </c>
      <c r="M22" s="30">
        <f t="shared" si="1"/>
        <v>149715</v>
      </c>
      <c r="N22" s="27">
        <v>100629</v>
      </c>
      <c r="O22" s="31">
        <v>0</v>
      </c>
      <c r="P22" s="27">
        <v>19813</v>
      </c>
      <c r="Q22" s="27">
        <v>0</v>
      </c>
      <c r="R22" s="27">
        <v>6691</v>
      </c>
      <c r="S22" s="27">
        <v>22582</v>
      </c>
      <c r="T22" s="27">
        <v>0</v>
      </c>
      <c r="U22" s="32">
        <v>0</v>
      </c>
      <c r="V22" s="33">
        <f>SUM(N22:U22)</f>
        <v>149715</v>
      </c>
    </row>
    <row r="23" spans="1:22" ht="15" customHeight="1">
      <c r="A23" s="19">
        <v>14</v>
      </c>
      <c r="B23" s="73" t="s">
        <v>62</v>
      </c>
      <c r="C23" s="74"/>
      <c r="D23" s="26">
        <v>0</v>
      </c>
      <c r="E23" s="27">
        <v>0</v>
      </c>
      <c r="F23" s="27">
        <v>0</v>
      </c>
      <c r="G23" s="27">
        <v>8801</v>
      </c>
      <c r="H23" s="27">
        <v>21053</v>
      </c>
      <c r="I23" s="27">
        <v>22143</v>
      </c>
      <c r="J23" s="28">
        <f>+I23-H23</f>
        <v>1090</v>
      </c>
      <c r="K23" s="27">
        <v>27850</v>
      </c>
      <c r="L23" s="29">
        <v>20207</v>
      </c>
      <c r="M23" s="30">
        <f t="shared" si="1"/>
        <v>68</v>
      </c>
      <c r="N23" s="27">
        <v>0</v>
      </c>
      <c r="O23" s="31">
        <v>0</v>
      </c>
      <c r="P23" s="27">
        <v>0</v>
      </c>
      <c r="Q23" s="27">
        <v>0</v>
      </c>
      <c r="R23" s="27">
        <v>68</v>
      </c>
      <c r="S23" s="27">
        <v>0</v>
      </c>
      <c r="T23" s="27">
        <v>0</v>
      </c>
      <c r="U23" s="32">
        <v>0</v>
      </c>
      <c r="V23" s="33">
        <f>SUM(N23:U23)</f>
        <v>68</v>
      </c>
    </row>
    <row r="24" spans="1:22" ht="15" customHeight="1">
      <c r="A24" s="21"/>
      <c r="B24" s="69" t="s">
        <v>63</v>
      </c>
      <c r="C24" s="70"/>
      <c r="D24" s="34">
        <f aca="true" t="shared" si="5" ref="D24:L24">SUM(D21:D23)</f>
        <v>0</v>
      </c>
      <c r="E24" s="34">
        <f t="shared" si="5"/>
        <v>16806</v>
      </c>
      <c r="F24" s="34">
        <f t="shared" si="5"/>
        <v>5406</v>
      </c>
      <c r="G24" s="34">
        <f t="shared" si="5"/>
        <v>20501</v>
      </c>
      <c r="H24" s="34">
        <f t="shared" si="5"/>
        <v>133260</v>
      </c>
      <c r="I24" s="34">
        <f t="shared" si="5"/>
        <v>140262</v>
      </c>
      <c r="J24" s="34">
        <f t="shared" si="5"/>
        <v>7002</v>
      </c>
      <c r="K24" s="34">
        <f t="shared" si="5"/>
        <v>91405</v>
      </c>
      <c r="L24" s="37">
        <f t="shared" si="5"/>
        <v>227529</v>
      </c>
      <c r="M24" s="35">
        <f t="shared" si="1"/>
        <v>171835</v>
      </c>
      <c r="N24" s="34">
        <f aca="true" t="shared" si="6" ref="N24:V24">SUM(N21:N23)</f>
        <v>110022</v>
      </c>
      <c r="O24" s="34">
        <f t="shared" si="6"/>
        <v>0</v>
      </c>
      <c r="P24" s="34">
        <f t="shared" si="6"/>
        <v>19813</v>
      </c>
      <c r="Q24" s="34">
        <f t="shared" si="6"/>
        <v>0</v>
      </c>
      <c r="R24" s="34">
        <f t="shared" si="6"/>
        <v>18682</v>
      </c>
      <c r="S24" s="34">
        <f t="shared" si="6"/>
        <v>22582</v>
      </c>
      <c r="T24" s="34">
        <f t="shared" si="6"/>
        <v>736</v>
      </c>
      <c r="U24" s="34">
        <f t="shared" si="6"/>
        <v>0</v>
      </c>
      <c r="V24" s="36">
        <f t="shared" si="6"/>
        <v>171835</v>
      </c>
    </row>
    <row r="25" spans="1:22" ht="15" customHeight="1">
      <c r="A25" s="19">
        <v>15</v>
      </c>
      <c r="B25" s="73" t="s">
        <v>64</v>
      </c>
      <c r="C25" s="74"/>
      <c r="D25" s="26">
        <v>54880</v>
      </c>
      <c r="E25" s="27">
        <v>562.37</v>
      </c>
      <c r="F25" s="27">
        <v>1142.9</v>
      </c>
      <c r="G25" s="27">
        <v>0</v>
      </c>
      <c r="H25" s="27">
        <v>0</v>
      </c>
      <c r="I25" s="27">
        <v>0</v>
      </c>
      <c r="J25" s="28">
        <f>+I25-H25</f>
        <v>0</v>
      </c>
      <c r="K25" s="27">
        <v>562.37</v>
      </c>
      <c r="L25" s="29">
        <v>0</v>
      </c>
      <c r="M25" s="30">
        <f t="shared" si="1"/>
        <v>56022.9</v>
      </c>
      <c r="N25" s="27">
        <v>0</v>
      </c>
      <c r="O25" s="31">
        <v>0</v>
      </c>
      <c r="P25" s="27">
        <v>0</v>
      </c>
      <c r="Q25" s="27">
        <v>0</v>
      </c>
      <c r="R25" s="27">
        <v>0</v>
      </c>
      <c r="S25" s="27">
        <v>0</v>
      </c>
      <c r="T25" s="27">
        <v>56022.9</v>
      </c>
      <c r="U25" s="32">
        <v>0</v>
      </c>
      <c r="V25" s="33">
        <f>SUM(N25:U25)</f>
        <v>56022.9</v>
      </c>
    </row>
    <row r="26" spans="1:22" ht="15" customHeight="1">
      <c r="A26" s="19">
        <v>16</v>
      </c>
      <c r="B26" s="73" t="s">
        <v>65</v>
      </c>
      <c r="C26" s="74"/>
      <c r="D26" s="26">
        <v>0</v>
      </c>
      <c r="E26" s="27">
        <v>3394</v>
      </c>
      <c r="F26" s="27">
        <v>0</v>
      </c>
      <c r="G26" s="27">
        <v>0</v>
      </c>
      <c r="H26" s="27">
        <v>868</v>
      </c>
      <c r="I26" s="27">
        <v>1632</v>
      </c>
      <c r="J26" s="28">
        <f>+I26-H26</f>
        <v>764</v>
      </c>
      <c r="K26" s="27">
        <v>2630</v>
      </c>
      <c r="L26" s="29">
        <v>2630</v>
      </c>
      <c r="M26" s="30">
        <f t="shared" si="1"/>
        <v>2630</v>
      </c>
      <c r="N26" s="27">
        <v>2630</v>
      </c>
      <c r="O26" s="31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32">
        <v>0</v>
      </c>
      <c r="V26" s="33">
        <f>SUM(N26:U26)</f>
        <v>2630</v>
      </c>
    </row>
    <row r="27" spans="1:22" ht="15" customHeight="1">
      <c r="A27" s="21"/>
      <c r="B27" s="69" t="s">
        <v>66</v>
      </c>
      <c r="C27" s="70"/>
      <c r="D27" s="38">
        <f aca="true" t="shared" si="7" ref="D27:J27">SUM(D25:D26)</f>
        <v>54880</v>
      </c>
      <c r="E27" s="38">
        <f t="shared" si="7"/>
        <v>3956.37</v>
      </c>
      <c r="F27" s="38">
        <f t="shared" si="7"/>
        <v>1142.9</v>
      </c>
      <c r="G27" s="38">
        <f t="shared" si="7"/>
        <v>0</v>
      </c>
      <c r="H27" s="38">
        <f t="shared" si="7"/>
        <v>868</v>
      </c>
      <c r="I27" s="38">
        <f t="shared" si="7"/>
        <v>1632</v>
      </c>
      <c r="J27" s="38">
        <f t="shared" si="7"/>
        <v>764</v>
      </c>
      <c r="K27" s="38">
        <f>L27+M27-(D27+E27+F27+G27)</f>
        <v>1866</v>
      </c>
      <c r="L27" s="38">
        <f>SUM(K25:K26)</f>
        <v>3192.37</v>
      </c>
      <c r="M27" s="38">
        <f aca="true" t="shared" si="8" ref="M27:V27">SUM(M25:M26)</f>
        <v>58652.9</v>
      </c>
      <c r="N27" s="38">
        <f t="shared" si="8"/>
        <v>2630</v>
      </c>
      <c r="O27" s="38">
        <f t="shared" si="8"/>
        <v>0</v>
      </c>
      <c r="P27" s="38">
        <f t="shared" si="8"/>
        <v>0</v>
      </c>
      <c r="Q27" s="38">
        <f t="shared" si="8"/>
        <v>0</v>
      </c>
      <c r="R27" s="38">
        <f t="shared" si="8"/>
        <v>0</v>
      </c>
      <c r="S27" s="38">
        <f t="shared" si="8"/>
        <v>0</v>
      </c>
      <c r="T27" s="38">
        <f t="shared" si="8"/>
        <v>56022.9</v>
      </c>
      <c r="U27" s="38">
        <f t="shared" si="8"/>
        <v>0</v>
      </c>
      <c r="V27" s="39">
        <f t="shared" si="8"/>
        <v>58652.9</v>
      </c>
    </row>
    <row r="28" spans="1:22" ht="15" customHeight="1">
      <c r="A28" s="22"/>
      <c r="B28" s="71" t="s">
        <v>67</v>
      </c>
      <c r="C28" s="72"/>
      <c r="D28" s="40">
        <f aca="true" t="shared" si="9" ref="D28:V28">+D20+D24+D27</f>
        <v>415842</v>
      </c>
      <c r="E28" s="40">
        <f t="shared" si="9"/>
        <v>25980.989999999998</v>
      </c>
      <c r="F28" s="40">
        <f t="shared" si="9"/>
        <v>21672.04</v>
      </c>
      <c r="G28" s="40">
        <f t="shared" si="9"/>
        <v>128846.63</v>
      </c>
      <c r="H28" s="40">
        <f t="shared" si="9"/>
        <v>450119.75999999995</v>
      </c>
      <c r="I28" s="40">
        <f t="shared" si="9"/>
        <v>490888.36</v>
      </c>
      <c r="J28" s="40">
        <f t="shared" si="9"/>
        <v>40768.600000000006</v>
      </c>
      <c r="K28" s="40">
        <f t="shared" si="9"/>
        <v>555857.86</v>
      </c>
      <c r="L28" s="40">
        <f t="shared" si="9"/>
        <v>354410.05</v>
      </c>
      <c r="M28" s="40">
        <f t="shared" si="9"/>
        <v>348236.51000000007</v>
      </c>
      <c r="N28" s="40">
        <f t="shared" si="9"/>
        <v>119857</v>
      </c>
      <c r="O28" s="40">
        <f t="shared" si="9"/>
        <v>4372</v>
      </c>
      <c r="P28" s="40">
        <f t="shared" si="9"/>
        <v>25870</v>
      </c>
      <c r="Q28" s="40">
        <f t="shared" si="9"/>
        <v>0</v>
      </c>
      <c r="R28" s="40">
        <f t="shared" si="9"/>
        <v>29221.47</v>
      </c>
      <c r="S28" s="40">
        <f t="shared" si="9"/>
        <v>54986.18</v>
      </c>
      <c r="T28" s="40">
        <f t="shared" si="9"/>
        <v>112917.86</v>
      </c>
      <c r="U28" s="40">
        <f t="shared" si="9"/>
        <v>1012</v>
      </c>
      <c r="V28" s="41">
        <f t="shared" si="9"/>
        <v>348236.51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10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  <c r="O1" s="92"/>
      <c r="P1" s="92"/>
      <c r="Q1" s="92"/>
      <c r="R1" s="92"/>
      <c r="S1" s="92"/>
      <c r="T1" s="92"/>
      <c r="U1" s="92"/>
      <c r="V1" s="92"/>
    </row>
    <row r="2" spans="1:22" ht="21" customHeight="1">
      <c r="A2" s="17"/>
      <c r="B2" s="94" t="s">
        <v>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81</v>
      </c>
      <c r="O2" s="95"/>
      <c r="P2" s="95"/>
      <c r="Q2" s="95"/>
      <c r="R2" s="95"/>
      <c r="S2" s="95"/>
      <c r="T2" s="95"/>
      <c r="U2" s="95"/>
      <c r="V2" s="95"/>
    </row>
    <row r="3" spans="1:22" ht="16.5" customHeight="1">
      <c r="A3" s="3"/>
      <c r="B3" s="3"/>
      <c r="C3" s="4"/>
      <c r="D3" s="96" t="s">
        <v>3</v>
      </c>
      <c r="E3" s="97"/>
      <c r="F3" s="97"/>
      <c r="G3" s="97"/>
      <c r="H3" s="97"/>
      <c r="I3" s="97"/>
      <c r="J3" s="97"/>
      <c r="K3" s="97"/>
      <c r="L3" s="97"/>
      <c r="M3" s="98"/>
      <c r="N3" s="99" t="s">
        <v>4</v>
      </c>
      <c r="O3" s="100"/>
      <c r="P3" s="100"/>
      <c r="Q3" s="100"/>
      <c r="R3" s="100"/>
      <c r="S3" s="100"/>
      <c r="T3" s="100"/>
      <c r="U3" s="100"/>
      <c r="V3" s="101"/>
    </row>
    <row r="4" spans="1:22" ht="12.75" customHeight="1">
      <c r="A4" s="112" t="s">
        <v>5</v>
      </c>
      <c r="B4" s="113"/>
      <c r="C4" s="114"/>
      <c r="D4" s="80" t="s">
        <v>6</v>
      </c>
      <c r="E4" s="77" t="s">
        <v>7</v>
      </c>
      <c r="F4" s="80" t="s">
        <v>8</v>
      </c>
      <c r="G4" s="77" t="s">
        <v>9</v>
      </c>
      <c r="H4" s="80" t="s">
        <v>10</v>
      </c>
      <c r="I4" s="77" t="s">
        <v>11</v>
      </c>
      <c r="J4" s="80" t="s">
        <v>12</v>
      </c>
      <c r="K4" s="77" t="s">
        <v>13</v>
      </c>
      <c r="L4" s="80" t="s">
        <v>14</v>
      </c>
      <c r="M4" s="77" t="s">
        <v>15</v>
      </c>
      <c r="N4" s="80" t="s">
        <v>16</v>
      </c>
      <c r="O4" s="77" t="s">
        <v>17</v>
      </c>
      <c r="P4" s="80" t="s">
        <v>18</v>
      </c>
      <c r="Q4" s="77" t="s">
        <v>19</v>
      </c>
      <c r="R4" s="80" t="s">
        <v>20</v>
      </c>
      <c r="S4" s="77" t="s">
        <v>21</v>
      </c>
      <c r="T4" s="80" t="s">
        <v>22</v>
      </c>
      <c r="U4" s="77" t="s">
        <v>23</v>
      </c>
      <c r="V4" s="80" t="s">
        <v>24</v>
      </c>
    </row>
    <row r="5" spans="1:22" ht="15.75" customHeight="1">
      <c r="A5" s="106" t="s">
        <v>25</v>
      </c>
      <c r="B5" s="107"/>
      <c r="C5" s="108"/>
      <c r="D5" s="81"/>
      <c r="E5" s="78"/>
      <c r="F5" s="81"/>
      <c r="G5" s="78"/>
      <c r="H5" s="81"/>
      <c r="I5" s="78"/>
      <c r="J5" s="81"/>
      <c r="K5" s="78"/>
      <c r="L5" s="81"/>
      <c r="M5" s="78"/>
      <c r="N5" s="81"/>
      <c r="O5" s="78"/>
      <c r="P5" s="81"/>
      <c r="Q5" s="78"/>
      <c r="R5" s="81"/>
      <c r="S5" s="78"/>
      <c r="T5" s="81"/>
      <c r="U5" s="78"/>
      <c r="V5" s="81"/>
    </row>
    <row r="6" spans="1:22" ht="136.5" customHeight="1">
      <c r="A6" s="109"/>
      <c r="B6" s="110"/>
      <c r="C6" s="111"/>
      <c r="D6" s="82"/>
      <c r="E6" s="79"/>
      <c r="F6" s="82"/>
      <c r="G6" s="79"/>
      <c r="H6" s="82"/>
      <c r="I6" s="79"/>
      <c r="J6" s="82"/>
      <c r="K6" s="79"/>
      <c r="L6" s="82"/>
      <c r="M6" s="79"/>
      <c r="N6" s="82"/>
      <c r="O6" s="79"/>
      <c r="P6" s="82"/>
      <c r="Q6" s="79"/>
      <c r="R6" s="82"/>
      <c r="S6" s="79"/>
      <c r="T6" s="82"/>
      <c r="U6" s="79"/>
      <c r="V6" s="82"/>
    </row>
    <row r="7" spans="1:22" ht="15" customHeight="1">
      <c r="A7" s="18" t="s">
        <v>26</v>
      </c>
      <c r="B7" s="86" t="s">
        <v>27</v>
      </c>
      <c r="C7" s="86"/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  <c r="N7" s="5" t="s">
        <v>38</v>
      </c>
      <c r="O7" s="5" t="s">
        <v>39</v>
      </c>
      <c r="P7" s="5" t="s">
        <v>40</v>
      </c>
      <c r="Q7" s="5" t="s">
        <v>41</v>
      </c>
      <c r="R7" s="5" t="s">
        <v>42</v>
      </c>
      <c r="S7" s="5" t="s">
        <v>43</v>
      </c>
      <c r="T7" s="5" t="s">
        <v>44</v>
      </c>
      <c r="U7" s="5" t="s">
        <v>45</v>
      </c>
      <c r="V7" s="5" t="s">
        <v>46</v>
      </c>
    </row>
    <row r="8" spans="1:22" ht="15" customHeight="1">
      <c r="A8" s="87" t="s">
        <v>68</v>
      </c>
      <c r="B8" s="87"/>
      <c r="C8" s="87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73" t="s">
        <v>69</v>
      </c>
      <c r="C9" s="102"/>
      <c r="D9" s="2"/>
      <c r="E9" s="42">
        <v>3387</v>
      </c>
      <c r="F9" s="42">
        <v>0</v>
      </c>
      <c r="G9" s="42">
        <v>0</v>
      </c>
      <c r="H9" s="43">
        <v>19789</v>
      </c>
      <c r="I9" s="42">
        <v>14013</v>
      </c>
      <c r="J9" s="44">
        <f aca="true" t="shared" si="0" ref="J9:J17">+I9-H9</f>
        <v>-5776</v>
      </c>
      <c r="K9" s="45"/>
      <c r="L9" s="43">
        <v>72689</v>
      </c>
      <c r="M9" s="44">
        <f aca="true" t="shared" si="1" ref="M9:M17">+D9+E9+F9+G9-J9-K9+L9</f>
        <v>81852</v>
      </c>
      <c r="N9" s="43">
        <v>0</v>
      </c>
      <c r="O9" s="45"/>
      <c r="P9" s="43">
        <v>9770</v>
      </c>
      <c r="Q9" s="43">
        <v>0</v>
      </c>
      <c r="R9" s="43">
        <v>30951</v>
      </c>
      <c r="S9" s="43">
        <v>9368</v>
      </c>
      <c r="T9" s="43">
        <v>0</v>
      </c>
      <c r="U9" s="43">
        <v>31763</v>
      </c>
      <c r="V9" s="44">
        <f aca="true" t="shared" si="2" ref="V9:V17">SUM(N9:U9)</f>
        <v>81852</v>
      </c>
    </row>
    <row r="10" spans="1:22" ht="15" customHeight="1">
      <c r="A10" s="1">
        <v>18</v>
      </c>
      <c r="B10" s="73" t="s">
        <v>70</v>
      </c>
      <c r="C10" s="102"/>
      <c r="D10" s="2"/>
      <c r="E10" s="42">
        <v>591</v>
      </c>
      <c r="F10" s="42">
        <v>0</v>
      </c>
      <c r="G10" s="42">
        <v>5147</v>
      </c>
      <c r="H10" s="43">
        <v>14305.73</v>
      </c>
      <c r="I10" s="42">
        <v>17218.9</v>
      </c>
      <c r="J10" s="44">
        <f t="shared" si="0"/>
        <v>2913.170000000002</v>
      </c>
      <c r="K10" s="45"/>
      <c r="L10" s="43">
        <v>34949</v>
      </c>
      <c r="M10" s="44">
        <f t="shared" si="1"/>
        <v>37773.83</v>
      </c>
      <c r="N10" s="43">
        <v>0</v>
      </c>
      <c r="O10" s="45"/>
      <c r="P10" s="43">
        <v>531</v>
      </c>
      <c r="Q10" s="43">
        <v>0</v>
      </c>
      <c r="R10" s="43">
        <v>15338</v>
      </c>
      <c r="S10" s="43">
        <v>0</v>
      </c>
      <c r="T10" s="43">
        <v>1056.83</v>
      </c>
      <c r="U10" s="43">
        <v>20848</v>
      </c>
      <c r="V10" s="44">
        <f t="shared" si="2"/>
        <v>37773.83</v>
      </c>
    </row>
    <row r="11" spans="1:22" ht="15" customHeight="1">
      <c r="A11" s="1">
        <v>19</v>
      </c>
      <c r="B11" s="73" t="s">
        <v>71</v>
      </c>
      <c r="C11" s="102"/>
      <c r="D11" s="2"/>
      <c r="E11" s="42">
        <v>2551.96</v>
      </c>
      <c r="F11" s="42">
        <v>0</v>
      </c>
      <c r="G11" s="42">
        <v>0</v>
      </c>
      <c r="H11" s="43">
        <v>6858.28</v>
      </c>
      <c r="I11" s="42">
        <v>6088.47</v>
      </c>
      <c r="J11" s="44">
        <f t="shared" si="0"/>
        <v>-769.8099999999995</v>
      </c>
      <c r="K11" s="45"/>
      <c r="L11" s="43">
        <v>9989</v>
      </c>
      <c r="M11" s="44">
        <f t="shared" si="1"/>
        <v>13310.77</v>
      </c>
      <c r="N11" s="43">
        <v>0</v>
      </c>
      <c r="O11" s="45"/>
      <c r="P11" s="43">
        <v>1771</v>
      </c>
      <c r="Q11" s="43">
        <v>0</v>
      </c>
      <c r="R11" s="43">
        <v>303</v>
      </c>
      <c r="S11" s="43">
        <v>0</v>
      </c>
      <c r="T11" s="43">
        <v>0</v>
      </c>
      <c r="U11" s="43">
        <v>11236.77</v>
      </c>
      <c r="V11" s="44">
        <f t="shared" si="2"/>
        <v>13310.77</v>
      </c>
    </row>
    <row r="12" spans="1:22" ht="15" customHeight="1">
      <c r="A12" s="1">
        <v>20</v>
      </c>
      <c r="B12" s="73" t="s">
        <v>72</v>
      </c>
      <c r="C12" s="102"/>
      <c r="D12" s="2"/>
      <c r="E12" s="42">
        <v>5514</v>
      </c>
      <c r="F12" s="42">
        <v>0</v>
      </c>
      <c r="G12" s="42">
        <v>9538</v>
      </c>
      <c r="H12" s="43">
        <v>22308</v>
      </c>
      <c r="I12" s="42">
        <v>19415</v>
      </c>
      <c r="J12" s="44">
        <f t="shared" si="0"/>
        <v>-2893</v>
      </c>
      <c r="K12" s="45"/>
      <c r="L12" s="43">
        <v>34003</v>
      </c>
      <c r="M12" s="44">
        <f t="shared" si="1"/>
        <v>51948</v>
      </c>
      <c r="N12" s="43">
        <v>14847</v>
      </c>
      <c r="O12" s="45"/>
      <c r="P12" s="43">
        <v>0</v>
      </c>
      <c r="Q12" s="43">
        <v>0</v>
      </c>
      <c r="R12" s="43">
        <v>37101</v>
      </c>
      <c r="S12" s="43">
        <v>0</v>
      </c>
      <c r="T12" s="43">
        <v>0</v>
      </c>
      <c r="U12" s="43">
        <v>0</v>
      </c>
      <c r="V12" s="44">
        <f t="shared" si="2"/>
        <v>51948</v>
      </c>
    </row>
    <row r="13" spans="1:22" ht="15" customHeight="1">
      <c r="A13" s="1">
        <v>21</v>
      </c>
      <c r="B13" s="73" t="s">
        <v>73</v>
      </c>
      <c r="C13" s="102"/>
      <c r="D13" s="2"/>
      <c r="E13" s="42">
        <v>0</v>
      </c>
      <c r="F13" s="42">
        <v>0</v>
      </c>
      <c r="G13" s="42">
        <v>0</v>
      </c>
      <c r="H13" s="43">
        <v>4611</v>
      </c>
      <c r="I13" s="42">
        <v>1808</v>
      </c>
      <c r="J13" s="44">
        <f t="shared" si="0"/>
        <v>-2803</v>
      </c>
      <c r="K13" s="45"/>
      <c r="L13" s="43">
        <v>3624</v>
      </c>
      <c r="M13" s="44">
        <f t="shared" si="1"/>
        <v>6427</v>
      </c>
      <c r="N13" s="43">
        <v>0</v>
      </c>
      <c r="O13" s="45"/>
      <c r="P13" s="43">
        <v>0</v>
      </c>
      <c r="Q13" s="43">
        <v>0</v>
      </c>
      <c r="R13" s="43">
        <v>2259</v>
      </c>
      <c r="S13" s="43">
        <v>4168</v>
      </c>
      <c r="T13" s="43">
        <v>0</v>
      </c>
      <c r="U13" s="43">
        <v>0</v>
      </c>
      <c r="V13" s="44">
        <f t="shared" si="2"/>
        <v>6427</v>
      </c>
    </row>
    <row r="14" spans="1:22" ht="15" customHeight="1">
      <c r="A14" s="1">
        <v>22</v>
      </c>
      <c r="B14" s="73" t="s">
        <v>74</v>
      </c>
      <c r="C14" s="102"/>
      <c r="D14" s="2"/>
      <c r="E14" s="42">
        <v>0</v>
      </c>
      <c r="F14" s="42">
        <v>0</v>
      </c>
      <c r="G14" s="42">
        <v>0</v>
      </c>
      <c r="H14" s="43">
        <v>5787</v>
      </c>
      <c r="I14" s="42">
        <v>5689</v>
      </c>
      <c r="J14" s="44">
        <f t="shared" si="0"/>
        <v>-98</v>
      </c>
      <c r="K14" s="45"/>
      <c r="L14" s="43">
        <v>4637</v>
      </c>
      <c r="M14" s="44">
        <f t="shared" si="1"/>
        <v>4735</v>
      </c>
      <c r="N14" s="43">
        <v>0</v>
      </c>
      <c r="O14" s="45"/>
      <c r="P14" s="43">
        <v>4049</v>
      </c>
      <c r="Q14" s="43">
        <v>0</v>
      </c>
      <c r="R14" s="43">
        <v>0</v>
      </c>
      <c r="S14" s="43">
        <v>590</v>
      </c>
      <c r="T14" s="43">
        <v>0</v>
      </c>
      <c r="U14" s="43">
        <v>96</v>
      </c>
      <c r="V14" s="44">
        <f t="shared" si="2"/>
        <v>4735</v>
      </c>
    </row>
    <row r="15" spans="1:22" ht="15" customHeight="1">
      <c r="A15" s="1">
        <v>23</v>
      </c>
      <c r="B15" s="73" t="s">
        <v>75</v>
      </c>
      <c r="C15" s="102"/>
      <c r="D15" s="2"/>
      <c r="E15" s="42"/>
      <c r="F15" s="42"/>
      <c r="G15" s="42"/>
      <c r="H15" s="43"/>
      <c r="I15" s="42"/>
      <c r="J15" s="44">
        <f t="shared" si="0"/>
        <v>0</v>
      </c>
      <c r="K15" s="45"/>
      <c r="L15" s="43"/>
      <c r="M15" s="44">
        <f t="shared" si="1"/>
        <v>0</v>
      </c>
      <c r="N15" s="43"/>
      <c r="O15" s="45"/>
      <c r="P15" s="43"/>
      <c r="Q15" s="43"/>
      <c r="R15" s="43"/>
      <c r="S15" s="43"/>
      <c r="T15" s="43"/>
      <c r="U15" s="43"/>
      <c r="V15" s="44">
        <f t="shared" si="2"/>
        <v>0</v>
      </c>
    </row>
    <row r="16" spans="1:22" ht="15" customHeight="1">
      <c r="A16" s="1">
        <v>24</v>
      </c>
      <c r="B16" s="73" t="s">
        <v>76</v>
      </c>
      <c r="C16" s="102"/>
      <c r="D16" s="2"/>
      <c r="E16" s="42">
        <v>0</v>
      </c>
      <c r="F16" s="42">
        <v>0</v>
      </c>
      <c r="G16" s="42">
        <v>0</v>
      </c>
      <c r="H16" s="42">
        <v>8948</v>
      </c>
      <c r="I16" s="42">
        <v>8605</v>
      </c>
      <c r="J16" s="44">
        <f t="shared" si="0"/>
        <v>-343</v>
      </c>
      <c r="K16" s="45"/>
      <c r="L16" s="43">
        <v>0</v>
      </c>
      <c r="M16" s="44">
        <f t="shared" si="1"/>
        <v>343</v>
      </c>
      <c r="N16" s="43">
        <v>0</v>
      </c>
      <c r="O16" s="45"/>
      <c r="P16" s="43">
        <v>0</v>
      </c>
      <c r="Q16" s="43">
        <v>0</v>
      </c>
      <c r="R16" s="43">
        <v>78</v>
      </c>
      <c r="S16" s="43">
        <v>265</v>
      </c>
      <c r="T16" s="43">
        <v>0</v>
      </c>
      <c r="U16" s="43">
        <v>0</v>
      </c>
      <c r="V16" s="44">
        <f t="shared" si="2"/>
        <v>343</v>
      </c>
    </row>
    <row r="17" spans="1:22" ht="15" customHeight="1">
      <c r="A17" s="1">
        <v>25</v>
      </c>
      <c r="B17" s="73" t="s">
        <v>77</v>
      </c>
      <c r="C17" s="102"/>
      <c r="D17" s="2"/>
      <c r="E17" s="42">
        <v>0</v>
      </c>
      <c r="F17" s="42">
        <v>0</v>
      </c>
      <c r="G17" s="42">
        <v>309</v>
      </c>
      <c r="H17" s="42">
        <v>36131</v>
      </c>
      <c r="I17" s="42">
        <v>28041</v>
      </c>
      <c r="J17" s="44">
        <f t="shared" si="0"/>
        <v>-8090</v>
      </c>
      <c r="K17" s="45"/>
      <c r="L17" s="43">
        <v>37028.55</v>
      </c>
      <c r="M17" s="44">
        <f t="shared" si="1"/>
        <v>45427.55</v>
      </c>
      <c r="N17" s="43">
        <v>0</v>
      </c>
      <c r="O17" s="45"/>
      <c r="P17" s="43">
        <v>0</v>
      </c>
      <c r="Q17" s="43">
        <v>0</v>
      </c>
      <c r="R17" s="43">
        <v>29642</v>
      </c>
      <c r="S17" s="43">
        <v>15785.55</v>
      </c>
      <c r="T17" s="43">
        <v>0</v>
      </c>
      <c r="U17" s="43">
        <v>0</v>
      </c>
      <c r="V17" s="44">
        <f t="shared" si="2"/>
        <v>45427.55</v>
      </c>
    </row>
    <row r="18" spans="1:22" ht="15" customHeight="1">
      <c r="A18" s="24"/>
      <c r="B18" s="103" t="s">
        <v>78</v>
      </c>
      <c r="C18" s="104"/>
      <c r="D18" s="46">
        <f aca="true" t="shared" si="3" ref="D18:V18">SUM(D9:D17)</f>
        <v>0</v>
      </c>
      <c r="E18" s="47">
        <f t="shared" si="3"/>
        <v>12043.96</v>
      </c>
      <c r="F18" s="47">
        <f t="shared" si="3"/>
        <v>0</v>
      </c>
      <c r="G18" s="47">
        <f t="shared" si="3"/>
        <v>14994</v>
      </c>
      <c r="H18" s="47">
        <f t="shared" si="3"/>
        <v>118738.01</v>
      </c>
      <c r="I18" s="47">
        <f t="shared" si="3"/>
        <v>100878.37</v>
      </c>
      <c r="J18" s="48">
        <f t="shared" si="3"/>
        <v>-17859.64</v>
      </c>
      <c r="K18" s="47">
        <f t="shared" si="3"/>
        <v>0</v>
      </c>
      <c r="L18" s="49">
        <f t="shared" si="3"/>
        <v>196919.55</v>
      </c>
      <c r="M18" s="48">
        <f t="shared" si="3"/>
        <v>241817.15000000002</v>
      </c>
      <c r="N18" s="48">
        <f t="shared" si="3"/>
        <v>14847</v>
      </c>
      <c r="O18" s="48">
        <f t="shared" si="3"/>
        <v>0</v>
      </c>
      <c r="P18" s="47">
        <f t="shared" si="3"/>
        <v>16121</v>
      </c>
      <c r="Q18" s="47">
        <f t="shared" si="3"/>
        <v>0</v>
      </c>
      <c r="R18" s="47">
        <f t="shared" si="3"/>
        <v>115672</v>
      </c>
      <c r="S18" s="47">
        <f t="shared" si="3"/>
        <v>30176.55</v>
      </c>
      <c r="T18" s="47">
        <f t="shared" si="3"/>
        <v>1056.83</v>
      </c>
      <c r="U18" s="47">
        <f t="shared" si="3"/>
        <v>63943.770000000004</v>
      </c>
      <c r="V18" s="48">
        <f t="shared" si="3"/>
        <v>241817.15000000002</v>
      </c>
    </row>
    <row r="22" spans="8:11" ht="15" customHeight="1">
      <c r="H22" s="105" t="s">
        <v>79</v>
      </c>
      <c r="I22" s="105"/>
      <c r="J22" s="105"/>
      <c r="K22" s="8">
        <f>+('semilavorati mensile'!K28)-('semilavorati mensile'!L28+'monomeri mensile'!L18)</f>
        <v>4528.260000000009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25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 t="s">
        <v>1</v>
      </c>
      <c r="N1" s="93"/>
      <c r="O1" s="93"/>
      <c r="P1" s="93"/>
      <c r="Q1" s="93"/>
      <c r="R1" s="93"/>
      <c r="S1" s="93"/>
      <c r="T1" s="93"/>
      <c r="U1" s="93"/>
    </row>
    <row r="2" spans="1:21" ht="21" customHeight="1">
      <c r="A2" s="50"/>
      <c r="B2" s="127" t="s">
        <v>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95" t="s">
        <v>81</v>
      </c>
      <c r="N2" s="95"/>
      <c r="O2" s="95"/>
      <c r="P2" s="95"/>
      <c r="Q2" s="95"/>
      <c r="R2" s="95"/>
      <c r="S2" s="95"/>
      <c r="T2" s="95"/>
      <c r="U2" s="95"/>
    </row>
    <row r="3" spans="1:21" ht="16.5" customHeight="1">
      <c r="A3" s="51"/>
      <c r="B3" s="52"/>
      <c r="C3" s="128" t="s">
        <v>3</v>
      </c>
      <c r="D3" s="129"/>
      <c r="E3" s="129"/>
      <c r="F3" s="129"/>
      <c r="G3" s="129"/>
      <c r="H3" s="129"/>
      <c r="I3" s="129"/>
      <c r="J3" s="129"/>
      <c r="K3" s="129"/>
      <c r="L3" s="130"/>
      <c r="M3" s="131" t="s">
        <v>4</v>
      </c>
      <c r="N3" s="132"/>
      <c r="O3" s="132"/>
      <c r="P3" s="132"/>
      <c r="Q3" s="132"/>
      <c r="R3" s="132"/>
      <c r="S3" s="132"/>
      <c r="T3" s="132"/>
      <c r="U3" s="133"/>
    </row>
    <row r="4" spans="1:21" ht="12.75" customHeight="1">
      <c r="A4" s="123" t="s">
        <v>5</v>
      </c>
      <c r="B4" s="124"/>
      <c r="C4" s="117" t="s">
        <v>6</v>
      </c>
      <c r="D4" s="120" t="s">
        <v>7</v>
      </c>
      <c r="E4" s="117" t="s">
        <v>8</v>
      </c>
      <c r="F4" s="120" t="s">
        <v>9</v>
      </c>
      <c r="G4" s="117" t="s">
        <v>10</v>
      </c>
      <c r="H4" s="120" t="s">
        <v>11</v>
      </c>
      <c r="I4" s="117" t="s">
        <v>12</v>
      </c>
      <c r="J4" s="120" t="s">
        <v>13</v>
      </c>
      <c r="K4" s="117" t="s">
        <v>14</v>
      </c>
      <c r="L4" s="120" t="s">
        <v>15</v>
      </c>
      <c r="M4" s="117" t="s">
        <v>16</v>
      </c>
      <c r="N4" s="120" t="s">
        <v>17</v>
      </c>
      <c r="O4" s="117" t="s">
        <v>18</v>
      </c>
      <c r="P4" s="120" t="s">
        <v>19</v>
      </c>
      <c r="Q4" s="117" t="s">
        <v>20</v>
      </c>
      <c r="R4" s="120" t="s">
        <v>21</v>
      </c>
      <c r="S4" s="117" t="s">
        <v>22</v>
      </c>
      <c r="T4" s="120" t="s">
        <v>23</v>
      </c>
      <c r="U4" s="117" t="s">
        <v>24</v>
      </c>
    </row>
    <row r="5" spans="1:21" ht="15.75" customHeight="1">
      <c r="A5" s="125" t="s">
        <v>80</v>
      </c>
      <c r="B5" s="126"/>
      <c r="C5" s="118"/>
      <c r="D5" s="121"/>
      <c r="E5" s="118"/>
      <c r="F5" s="121"/>
      <c r="G5" s="118"/>
      <c r="H5" s="121"/>
      <c r="I5" s="118"/>
      <c r="J5" s="121"/>
      <c r="K5" s="118"/>
      <c r="L5" s="121"/>
      <c r="M5" s="118"/>
      <c r="N5" s="121"/>
      <c r="O5" s="118"/>
      <c r="P5" s="121"/>
      <c r="Q5" s="118"/>
      <c r="R5" s="121"/>
      <c r="S5" s="118"/>
      <c r="T5" s="121"/>
      <c r="U5" s="118"/>
    </row>
    <row r="6" spans="1:21" ht="124.5" customHeight="1">
      <c r="A6" s="125"/>
      <c r="B6" s="126"/>
      <c r="C6" s="119"/>
      <c r="D6" s="122"/>
      <c r="E6" s="119"/>
      <c r="F6" s="122"/>
      <c r="G6" s="119"/>
      <c r="H6" s="122"/>
      <c r="I6" s="119"/>
      <c r="J6" s="122"/>
      <c r="K6" s="119"/>
      <c r="L6" s="122"/>
      <c r="M6" s="119"/>
      <c r="N6" s="122"/>
      <c r="O6" s="119"/>
      <c r="P6" s="122"/>
      <c r="Q6" s="119"/>
      <c r="R6" s="122"/>
      <c r="S6" s="119"/>
      <c r="T6" s="122"/>
      <c r="U6" s="119"/>
    </row>
    <row r="7" spans="1:21" ht="15" customHeight="1">
      <c r="A7" s="53" t="s">
        <v>26</v>
      </c>
      <c r="B7" s="54" t="s">
        <v>27</v>
      </c>
      <c r="C7" s="55" t="s">
        <v>28</v>
      </c>
      <c r="D7" s="55" t="s">
        <v>29</v>
      </c>
      <c r="E7" s="55" t="s">
        <v>30</v>
      </c>
      <c r="F7" s="55" t="s">
        <v>31</v>
      </c>
      <c r="G7" s="55" t="s">
        <v>32</v>
      </c>
      <c r="H7" s="55" t="s">
        <v>33</v>
      </c>
      <c r="I7" s="55" t="s">
        <v>34</v>
      </c>
      <c r="J7" s="55" t="s">
        <v>35</v>
      </c>
      <c r="K7" s="55" t="s">
        <v>36</v>
      </c>
      <c r="L7" s="55" t="s">
        <v>37</v>
      </c>
      <c r="M7" s="55" t="s">
        <v>38</v>
      </c>
      <c r="N7" s="55" t="s">
        <v>39</v>
      </c>
      <c r="O7" s="55" t="s">
        <v>40</v>
      </c>
      <c r="P7" s="55" t="s">
        <v>41</v>
      </c>
      <c r="Q7" s="55" t="s">
        <v>42</v>
      </c>
      <c r="R7" s="55" t="s">
        <v>43</v>
      </c>
      <c r="S7" s="55" t="s">
        <v>44</v>
      </c>
      <c r="T7" s="55" t="s">
        <v>45</v>
      </c>
      <c r="U7" s="55" t="s">
        <v>46</v>
      </c>
    </row>
    <row r="8" spans="1:21" ht="15" customHeight="1">
      <c r="A8" s="115" t="s">
        <v>47</v>
      </c>
      <c r="B8" s="116"/>
      <c r="C8" s="56"/>
      <c r="D8" s="57"/>
      <c r="E8" s="57"/>
      <c r="F8" s="57"/>
      <c r="G8" s="57"/>
      <c r="H8" s="57"/>
      <c r="I8" s="58"/>
      <c r="J8" s="57"/>
      <c r="K8" s="57"/>
      <c r="L8" s="59"/>
      <c r="M8" s="57"/>
      <c r="N8" s="57"/>
      <c r="O8" s="57"/>
      <c r="P8" s="57"/>
      <c r="Q8" s="57"/>
      <c r="R8" s="57"/>
      <c r="S8" s="57"/>
      <c r="T8" s="57"/>
      <c r="U8" s="59"/>
    </row>
    <row r="9" spans="1:21" ht="15" customHeight="1">
      <c r="A9" s="19">
        <v>1</v>
      </c>
      <c r="B9" s="19" t="s">
        <v>48</v>
      </c>
      <c r="C9" s="26">
        <v>26044</v>
      </c>
      <c r="D9" s="26">
        <v>0</v>
      </c>
      <c r="E9" s="26">
        <v>3477</v>
      </c>
      <c r="F9" s="27">
        <v>0</v>
      </c>
      <c r="G9" s="27">
        <v>0</v>
      </c>
      <c r="H9" s="27">
        <v>0</v>
      </c>
      <c r="I9" s="28">
        <f aca="true" t="shared" si="0" ref="I9:I19">+H9-G9</f>
        <v>0</v>
      </c>
      <c r="J9" s="27">
        <v>22342</v>
      </c>
      <c r="K9" s="29">
        <v>204873.28</v>
      </c>
      <c r="L9" s="30">
        <f aca="true" t="shared" si="1" ref="L9:L26">C9+D9+E9+F9-(I9+J9)+K9</f>
        <v>212052.28</v>
      </c>
      <c r="M9" s="27">
        <v>15492</v>
      </c>
      <c r="N9" s="31">
        <v>23929</v>
      </c>
      <c r="O9" s="27">
        <v>0</v>
      </c>
      <c r="P9" s="27">
        <v>0</v>
      </c>
      <c r="Q9" s="27">
        <v>0</v>
      </c>
      <c r="R9" s="27">
        <v>0</v>
      </c>
      <c r="S9" s="27">
        <v>158084.28</v>
      </c>
      <c r="T9" s="32">
        <v>14547</v>
      </c>
      <c r="U9" s="33">
        <f aca="true" t="shared" si="2" ref="U9:U19">SUM(M9:T9)</f>
        <v>212052.28</v>
      </c>
    </row>
    <row r="10" spans="1:21" ht="15" customHeight="1">
      <c r="A10" s="19">
        <v>2</v>
      </c>
      <c r="B10" s="19" t="s">
        <v>49</v>
      </c>
      <c r="C10" s="26">
        <v>15821</v>
      </c>
      <c r="D10" s="26">
        <v>0</v>
      </c>
      <c r="E10" s="26">
        <v>0</v>
      </c>
      <c r="F10" s="27">
        <v>34619</v>
      </c>
      <c r="G10" s="27">
        <v>8890</v>
      </c>
      <c r="H10" s="27">
        <v>8120</v>
      </c>
      <c r="I10" s="28">
        <f t="shared" si="0"/>
        <v>-770</v>
      </c>
      <c r="J10" s="27">
        <v>50015</v>
      </c>
      <c r="K10" s="29">
        <v>46944</v>
      </c>
      <c r="L10" s="30">
        <f t="shared" si="1"/>
        <v>48139</v>
      </c>
      <c r="M10" s="27">
        <v>14688</v>
      </c>
      <c r="N10" s="31">
        <v>0</v>
      </c>
      <c r="O10" s="27">
        <v>31144</v>
      </c>
      <c r="P10" s="27">
        <v>0</v>
      </c>
      <c r="Q10" s="27">
        <v>512</v>
      </c>
      <c r="R10" s="27">
        <v>0</v>
      </c>
      <c r="S10" s="27">
        <v>1795</v>
      </c>
      <c r="T10" s="32">
        <v>0</v>
      </c>
      <c r="U10" s="33">
        <f t="shared" si="2"/>
        <v>48139</v>
      </c>
    </row>
    <row r="11" spans="1:21" ht="15" customHeight="1">
      <c r="A11" s="60">
        <v>3</v>
      </c>
      <c r="B11" s="60" t="s">
        <v>50</v>
      </c>
      <c r="C11" s="26">
        <v>872051</v>
      </c>
      <c r="D11" s="26">
        <v>66</v>
      </c>
      <c r="E11" s="26">
        <v>0</v>
      </c>
      <c r="F11" s="26">
        <v>231380</v>
      </c>
      <c r="G11" s="27">
        <v>66736</v>
      </c>
      <c r="H11" s="27">
        <v>112657</v>
      </c>
      <c r="I11" s="28">
        <f t="shared" si="0"/>
        <v>45921</v>
      </c>
      <c r="J11" s="27">
        <v>1057576</v>
      </c>
      <c r="K11" s="29">
        <v>0</v>
      </c>
      <c r="L11" s="30">
        <f t="shared" si="1"/>
        <v>0</v>
      </c>
      <c r="M11" s="27">
        <v>0</v>
      </c>
      <c r="N11" s="31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32">
        <v>0</v>
      </c>
      <c r="U11" s="33">
        <f t="shared" si="2"/>
        <v>0</v>
      </c>
    </row>
    <row r="12" spans="1:21" ht="15" customHeight="1">
      <c r="A12" s="19">
        <v>4</v>
      </c>
      <c r="B12" s="19" t="s">
        <v>51</v>
      </c>
      <c r="C12" s="26">
        <v>293588</v>
      </c>
      <c r="D12" s="26">
        <v>0</v>
      </c>
      <c r="E12" s="26">
        <v>7003</v>
      </c>
      <c r="F12" s="27">
        <v>0</v>
      </c>
      <c r="G12" s="27">
        <v>43786</v>
      </c>
      <c r="H12" s="26">
        <v>35226</v>
      </c>
      <c r="I12" s="28">
        <f t="shared" si="0"/>
        <v>-8560</v>
      </c>
      <c r="J12" s="27">
        <v>283781</v>
      </c>
      <c r="K12" s="29">
        <v>0</v>
      </c>
      <c r="L12" s="30">
        <f t="shared" si="1"/>
        <v>25370</v>
      </c>
      <c r="M12" s="27">
        <v>0</v>
      </c>
      <c r="N12" s="31">
        <v>0</v>
      </c>
      <c r="O12" s="27">
        <v>0</v>
      </c>
      <c r="P12" s="27">
        <v>0</v>
      </c>
      <c r="Q12" s="27">
        <v>0</v>
      </c>
      <c r="R12" s="27">
        <v>24225</v>
      </c>
      <c r="S12" s="27">
        <v>0</v>
      </c>
      <c r="T12" s="32">
        <v>1145</v>
      </c>
      <c r="U12" s="33">
        <f t="shared" si="2"/>
        <v>25370</v>
      </c>
    </row>
    <row r="13" spans="1:21" ht="15" customHeight="1">
      <c r="A13" s="19">
        <v>5</v>
      </c>
      <c r="B13" s="19" t="s">
        <v>52</v>
      </c>
      <c r="C13" s="26">
        <v>145495</v>
      </c>
      <c r="D13" s="26">
        <v>0</v>
      </c>
      <c r="E13" s="26">
        <v>0</v>
      </c>
      <c r="F13" s="27">
        <v>174964</v>
      </c>
      <c r="G13" s="27">
        <v>34088</v>
      </c>
      <c r="H13" s="27">
        <v>96788</v>
      </c>
      <c r="I13" s="28">
        <f t="shared" si="0"/>
        <v>62700</v>
      </c>
      <c r="J13" s="27">
        <v>241969</v>
      </c>
      <c r="K13" s="29">
        <v>193759</v>
      </c>
      <c r="L13" s="30">
        <f t="shared" si="1"/>
        <v>209549</v>
      </c>
      <c r="M13" s="27">
        <v>0</v>
      </c>
      <c r="N13" s="31">
        <v>0</v>
      </c>
      <c r="O13" s="27">
        <v>0</v>
      </c>
      <c r="P13" s="27">
        <v>0</v>
      </c>
      <c r="Q13" s="27">
        <v>60313</v>
      </c>
      <c r="R13" s="27">
        <v>149236</v>
      </c>
      <c r="S13" s="27">
        <v>0</v>
      </c>
      <c r="T13" s="32">
        <v>0</v>
      </c>
      <c r="U13" s="33">
        <f t="shared" si="2"/>
        <v>209549</v>
      </c>
    </row>
    <row r="14" spans="1:21" ht="15" customHeight="1">
      <c r="A14" s="19">
        <v>6</v>
      </c>
      <c r="B14" s="19" t="s">
        <v>53</v>
      </c>
      <c r="C14" s="26">
        <v>46386</v>
      </c>
      <c r="D14" s="27">
        <v>0</v>
      </c>
      <c r="E14" s="27">
        <v>0</v>
      </c>
      <c r="F14" s="27">
        <v>0</v>
      </c>
      <c r="G14" s="27">
        <v>16576</v>
      </c>
      <c r="H14" s="27">
        <v>11774</v>
      </c>
      <c r="I14" s="28">
        <f t="shared" si="0"/>
        <v>-4802</v>
      </c>
      <c r="J14" s="27">
        <v>57548</v>
      </c>
      <c r="K14" s="29">
        <v>39488</v>
      </c>
      <c r="L14" s="30">
        <f t="shared" si="1"/>
        <v>33128</v>
      </c>
      <c r="M14" s="27">
        <v>31983</v>
      </c>
      <c r="N14" s="31">
        <v>0</v>
      </c>
      <c r="O14" s="27">
        <v>0</v>
      </c>
      <c r="P14" s="27">
        <v>0</v>
      </c>
      <c r="Q14" s="27">
        <v>0</v>
      </c>
      <c r="R14" s="27">
        <v>0</v>
      </c>
      <c r="S14" s="27">
        <v>1145</v>
      </c>
      <c r="T14" s="32">
        <v>0</v>
      </c>
      <c r="U14" s="33">
        <f t="shared" si="2"/>
        <v>33128</v>
      </c>
    </row>
    <row r="15" spans="1:21" ht="15" customHeight="1">
      <c r="A15" s="19">
        <v>7</v>
      </c>
      <c r="B15" s="19" t="s">
        <v>54</v>
      </c>
      <c r="C15" s="26">
        <v>28348</v>
      </c>
      <c r="D15" s="27">
        <v>0</v>
      </c>
      <c r="E15" s="27">
        <v>0</v>
      </c>
      <c r="F15" s="27">
        <v>16499.31</v>
      </c>
      <c r="G15" s="27">
        <v>15502.68</v>
      </c>
      <c r="H15" s="27">
        <v>16624.47</v>
      </c>
      <c r="I15" s="28">
        <f t="shared" si="0"/>
        <v>1121.7900000000009</v>
      </c>
      <c r="J15" s="27">
        <v>33292.52</v>
      </c>
      <c r="K15" s="29">
        <v>0</v>
      </c>
      <c r="L15" s="30">
        <f t="shared" si="1"/>
        <v>10433</v>
      </c>
      <c r="M15" s="27">
        <v>0</v>
      </c>
      <c r="N15" s="31">
        <v>0</v>
      </c>
      <c r="O15" s="27">
        <v>0</v>
      </c>
      <c r="P15" s="27">
        <v>0</v>
      </c>
      <c r="Q15" s="27">
        <v>0</v>
      </c>
      <c r="R15" s="27">
        <v>0</v>
      </c>
      <c r="S15" s="27">
        <v>10433</v>
      </c>
      <c r="T15" s="32">
        <v>0</v>
      </c>
      <c r="U15" s="33">
        <f t="shared" si="2"/>
        <v>10433</v>
      </c>
    </row>
    <row r="16" spans="1:21" ht="15" customHeight="1">
      <c r="A16" s="19">
        <v>8</v>
      </c>
      <c r="B16" s="19" t="s">
        <v>55</v>
      </c>
      <c r="C16" s="26">
        <v>27429</v>
      </c>
      <c r="D16" s="27">
        <v>15665.68</v>
      </c>
      <c r="E16" s="27">
        <v>0</v>
      </c>
      <c r="F16" s="27">
        <v>3474.36</v>
      </c>
      <c r="G16" s="27">
        <v>33469.37</v>
      </c>
      <c r="H16" s="27">
        <v>33720.61</v>
      </c>
      <c r="I16" s="28">
        <f t="shared" si="0"/>
        <v>251.23999999999796</v>
      </c>
      <c r="J16" s="27">
        <v>18270.8</v>
      </c>
      <c r="K16" s="29">
        <v>30690</v>
      </c>
      <c r="L16" s="30">
        <f t="shared" si="1"/>
        <v>58737</v>
      </c>
      <c r="M16" s="27">
        <v>0</v>
      </c>
      <c r="N16" s="31">
        <v>0</v>
      </c>
      <c r="O16" s="27">
        <v>0</v>
      </c>
      <c r="P16" s="27">
        <v>0</v>
      </c>
      <c r="Q16" s="27">
        <v>21315</v>
      </c>
      <c r="R16" s="27">
        <v>9985</v>
      </c>
      <c r="S16" s="27">
        <v>27437</v>
      </c>
      <c r="T16" s="32">
        <v>0</v>
      </c>
      <c r="U16" s="33">
        <f t="shared" si="2"/>
        <v>58737</v>
      </c>
    </row>
    <row r="17" spans="1:21" ht="15" customHeight="1">
      <c r="A17" s="19">
        <v>9</v>
      </c>
      <c r="B17" s="19" t="s">
        <v>56</v>
      </c>
      <c r="C17" s="26">
        <v>0</v>
      </c>
      <c r="D17" s="27">
        <v>0</v>
      </c>
      <c r="E17" s="27">
        <v>1778</v>
      </c>
      <c r="F17" s="27">
        <v>0</v>
      </c>
      <c r="G17" s="27">
        <v>10690</v>
      </c>
      <c r="H17" s="27">
        <v>6809</v>
      </c>
      <c r="I17" s="28">
        <f t="shared" si="0"/>
        <v>-3881</v>
      </c>
      <c r="J17" s="27">
        <v>3683</v>
      </c>
      <c r="K17" s="29">
        <v>4304</v>
      </c>
      <c r="L17" s="30">
        <f t="shared" si="1"/>
        <v>6280</v>
      </c>
      <c r="M17" s="27">
        <v>0</v>
      </c>
      <c r="N17" s="31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2">
        <v>6280</v>
      </c>
      <c r="U17" s="33">
        <f t="shared" si="2"/>
        <v>6280</v>
      </c>
    </row>
    <row r="18" spans="1:21" ht="15" customHeight="1">
      <c r="A18" s="19">
        <v>10</v>
      </c>
      <c r="B18" s="19" t="s">
        <v>57</v>
      </c>
      <c r="C18" s="26"/>
      <c r="D18" s="27"/>
      <c r="E18" s="27"/>
      <c r="F18" s="27"/>
      <c r="G18" s="27"/>
      <c r="H18" s="27"/>
      <c r="I18" s="28">
        <f t="shared" si="0"/>
        <v>0</v>
      </c>
      <c r="J18" s="27"/>
      <c r="K18" s="29"/>
      <c r="L18" s="30">
        <f t="shared" si="1"/>
        <v>0</v>
      </c>
      <c r="M18" s="27"/>
      <c r="N18" s="31"/>
      <c r="O18" s="27"/>
      <c r="P18" s="27"/>
      <c r="Q18" s="27"/>
      <c r="R18" s="27"/>
      <c r="S18" s="27"/>
      <c r="T18" s="32"/>
      <c r="U18" s="33">
        <f t="shared" si="2"/>
        <v>0</v>
      </c>
    </row>
    <row r="19" spans="1:21" ht="15" customHeight="1">
      <c r="A19" s="19">
        <v>11</v>
      </c>
      <c r="B19" s="19" t="s">
        <v>58</v>
      </c>
      <c r="C19" s="26">
        <v>0</v>
      </c>
      <c r="D19" s="27">
        <v>0</v>
      </c>
      <c r="E19" s="27">
        <v>42380.11</v>
      </c>
      <c r="F19" s="27">
        <v>3563.31</v>
      </c>
      <c r="G19" s="27">
        <v>22472.95</v>
      </c>
      <c r="H19" s="27">
        <v>27275.28</v>
      </c>
      <c r="I19" s="28">
        <f t="shared" si="0"/>
        <v>4802.329999999998</v>
      </c>
      <c r="J19" s="27">
        <v>23397.48</v>
      </c>
      <c r="K19" s="29">
        <v>22079.73</v>
      </c>
      <c r="L19" s="30">
        <f t="shared" si="1"/>
        <v>39823.34</v>
      </c>
      <c r="M19" s="27">
        <v>0</v>
      </c>
      <c r="N19" s="31">
        <v>0</v>
      </c>
      <c r="O19" s="27">
        <v>0</v>
      </c>
      <c r="P19" s="27">
        <v>0</v>
      </c>
      <c r="Q19" s="27">
        <v>6633.68</v>
      </c>
      <c r="R19" s="27">
        <v>17401.13</v>
      </c>
      <c r="S19" s="27">
        <v>15788.53</v>
      </c>
      <c r="T19" s="32">
        <v>0</v>
      </c>
      <c r="U19" s="33">
        <f t="shared" si="2"/>
        <v>39823.340000000004</v>
      </c>
    </row>
    <row r="20" spans="1:21" ht="15" customHeight="1">
      <c r="A20" s="61"/>
      <c r="B20" s="61" t="s">
        <v>59</v>
      </c>
      <c r="C20" s="34">
        <f aca="true" t="shared" si="3" ref="C20:K20">SUM(C9:C19)</f>
        <v>1455162</v>
      </c>
      <c r="D20" s="34">
        <f t="shared" si="3"/>
        <v>15731.68</v>
      </c>
      <c r="E20" s="34">
        <f t="shared" si="3"/>
        <v>54638.11</v>
      </c>
      <c r="F20" s="34">
        <f t="shared" si="3"/>
        <v>464499.98</v>
      </c>
      <c r="G20" s="34">
        <f t="shared" si="3"/>
        <v>252211</v>
      </c>
      <c r="H20" s="34">
        <f t="shared" si="3"/>
        <v>348994.36</v>
      </c>
      <c r="I20" s="34">
        <f t="shared" si="3"/>
        <v>96783.36</v>
      </c>
      <c r="J20" s="34">
        <f t="shared" si="3"/>
        <v>1791874.8</v>
      </c>
      <c r="K20" s="34">
        <f t="shared" si="3"/>
        <v>542138.01</v>
      </c>
      <c r="L20" s="35">
        <f t="shared" si="1"/>
        <v>643511.6199999999</v>
      </c>
      <c r="M20" s="34">
        <f aca="true" t="shared" si="4" ref="M20:U20">SUM(M9:M19)</f>
        <v>62163</v>
      </c>
      <c r="N20" s="34">
        <f t="shared" si="4"/>
        <v>23929</v>
      </c>
      <c r="O20" s="34">
        <f t="shared" si="4"/>
        <v>31144</v>
      </c>
      <c r="P20" s="34">
        <f t="shared" si="4"/>
        <v>0</v>
      </c>
      <c r="Q20" s="34">
        <f t="shared" si="4"/>
        <v>88773.68</v>
      </c>
      <c r="R20" s="34">
        <f t="shared" si="4"/>
        <v>200847.13</v>
      </c>
      <c r="S20" s="34">
        <f t="shared" si="4"/>
        <v>214682.81</v>
      </c>
      <c r="T20" s="34">
        <f t="shared" si="4"/>
        <v>21972</v>
      </c>
      <c r="U20" s="36">
        <f t="shared" si="4"/>
        <v>643511.62</v>
      </c>
    </row>
    <row r="21" spans="1:21" ht="15" customHeight="1">
      <c r="A21" s="19">
        <v>12</v>
      </c>
      <c r="B21" s="19" t="s">
        <v>60</v>
      </c>
      <c r="C21" s="26">
        <v>0</v>
      </c>
      <c r="D21" s="27">
        <v>71008</v>
      </c>
      <c r="E21" s="27">
        <v>740</v>
      </c>
      <c r="F21" s="27">
        <v>0</v>
      </c>
      <c r="G21" s="27">
        <v>11912</v>
      </c>
      <c r="H21" s="27">
        <v>5755</v>
      </c>
      <c r="I21" s="28">
        <f>+H21-G21</f>
        <v>-6157</v>
      </c>
      <c r="J21" s="27">
        <v>103513</v>
      </c>
      <c r="K21" s="29">
        <v>111397</v>
      </c>
      <c r="L21" s="30">
        <f t="shared" si="1"/>
        <v>85789</v>
      </c>
      <c r="M21" s="27">
        <v>40803</v>
      </c>
      <c r="N21" s="31">
        <v>0</v>
      </c>
      <c r="O21" s="27">
        <v>1849</v>
      </c>
      <c r="P21" s="27">
        <v>0</v>
      </c>
      <c r="Q21" s="27">
        <v>40293</v>
      </c>
      <c r="R21" s="27">
        <v>0</v>
      </c>
      <c r="S21" s="27">
        <v>2844</v>
      </c>
      <c r="T21" s="32">
        <v>0</v>
      </c>
      <c r="U21" s="33">
        <f>SUM(M21:T21)</f>
        <v>85789</v>
      </c>
    </row>
    <row r="22" spans="1:21" ht="15" customHeight="1">
      <c r="A22" s="19">
        <v>13</v>
      </c>
      <c r="B22" s="19" t="s">
        <v>61</v>
      </c>
      <c r="C22" s="26">
        <v>19229</v>
      </c>
      <c r="D22" s="27">
        <v>4553</v>
      </c>
      <c r="E22" s="27">
        <v>12575</v>
      </c>
      <c r="F22" s="27">
        <v>38104</v>
      </c>
      <c r="G22" s="27">
        <v>76581</v>
      </c>
      <c r="H22" s="27">
        <v>112364</v>
      </c>
      <c r="I22" s="28">
        <f>+H22-G22</f>
        <v>35783</v>
      </c>
      <c r="J22" s="27">
        <v>140779</v>
      </c>
      <c r="K22" s="29">
        <v>641804</v>
      </c>
      <c r="L22" s="30">
        <f t="shared" si="1"/>
        <v>539703</v>
      </c>
      <c r="M22" s="27">
        <v>404313</v>
      </c>
      <c r="N22" s="31">
        <v>0</v>
      </c>
      <c r="O22" s="27">
        <v>72861</v>
      </c>
      <c r="P22" s="27">
        <v>0</v>
      </c>
      <c r="Q22" s="27">
        <v>6691</v>
      </c>
      <c r="R22" s="27">
        <v>54259</v>
      </c>
      <c r="S22" s="27">
        <v>0</v>
      </c>
      <c r="T22" s="32">
        <v>1579</v>
      </c>
      <c r="U22" s="33">
        <f>SUM(M22:T22)</f>
        <v>539703</v>
      </c>
    </row>
    <row r="23" spans="1:21" ht="15" customHeight="1">
      <c r="A23" s="19">
        <v>14</v>
      </c>
      <c r="B23" s="19" t="s">
        <v>62</v>
      </c>
      <c r="C23" s="26">
        <v>0</v>
      </c>
      <c r="D23" s="27">
        <v>0</v>
      </c>
      <c r="E23" s="27">
        <v>10712</v>
      </c>
      <c r="F23" s="27">
        <v>30218</v>
      </c>
      <c r="G23" s="27">
        <v>19155</v>
      </c>
      <c r="H23" s="27">
        <v>22143</v>
      </c>
      <c r="I23" s="28">
        <f>+H23-G23</f>
        <v>2988</v>
      </c>
      <c r="J23" s="27">
        <v>127822</v>
      </c>
      <c r="K23" s="29">
        <v>92147</v>
      </c>
      <c r="L23" s="30">
        <f t="shared" si="1"/>
        <v>2267</v>
      </c>
      <c r="M23" s="27">
        <v>0</v>
      </c>
      <c r="N23" s="31">
        <v>0</v>
      </c>
      <c r="O23" s="27">
        <v>0</v>
      </c>
      <c r="P23" s="27">
        <v>0</v>
      </c>
      <c r="Q23" s="27">
        <v>619</v>
      </c>
      <c r="R23" s="27">
        <v>1648</v>
      </c>
      <c r="S23" s="27">
        <v>0</v>
      </c>
      <c r="T23" s="32">
        <v>0</v>
      </c>
      <c r="U23" s="33">
        <f>SUM(M23:T23)</f>
        <v>2267</v>
      </c>
    </row>
    <row r="24" spans="1:21" ht="15" customHeight="1">
      <c r="A24" s="61"/>
      <c r="B24" s="61" t="s">
        <v>63</v>
      </c>
      <c r="C24" s="34">
        <f aca="true" t="shared" si="5" ref="C24:K24">SUM(C21:C23)</f>
        <v>19229</v>
      </c>
      <c r="D24" s="34">
        <f t="shared" si="5"/>
        <v>75561</v>
      </c>
      <c r="E24" s="34">
        <f t="shared" si="5"/>
        <v>24027</v>
      </c>
      <c r="F24" s="34">
        <f t="shared" si="5"/>
        <v>68322</v>
      </c>
      <c r="G24" s="34">
        <f t="shared" si="5"/>
        <v>107648</v>
      </c>
      <c r="H24" s="34">
        <f t="shared" si="5"/>
        <v>140262</v>
      </c>
      <c r="I24" s="34">
        <f t="shared" si="5"/>
        <v>32614</v>
      </c>
      <c r="J24" s="34">
        <f t="shared" si="5"/>
        <v>372114</v>
      </c>
      <c r="K24" s="37">
        <f t="shared" si="5"/>
        <v>845348</v>
      </c>
      <c r="L24" s="35">
        <f t="shared" si="1"/>
        <v>627759</v>
      </c>
      <c r="M24" s="34">
        <f aca="true" t="shared" si="6" ref="M24:U24">SUM(M21:M23)</f>
        <v>445116</v>
      </c>
      <c r="N24" s="34">
        <f t="shared" si="6"/>
        <v>0</v>
      </c>
      <c r="O24" s="34">
        <f t="shared" si="6"/>
        <v>74710</v>
      </c>
      <c r="P24" s="34">
        <f t="shared" si="6"/>
        <v>0</v>
      </c>
      <c r="Q24" s="34">
        <f t="shared" si="6"/>
        <v>47603</v>
      </c>
      <c r="R24" s="34">
        <f t="shared" si="6"/>
        <v>55907</v>
      </c>
      <c r="S24" s="34">
        <f t="shared" si="6"/>
        <v>2844</v>
      </c>
      <c r="T24" s="34">
        <f t="shared" si="6"/>
        <v>1579</v>
      </c>
      <c r="U24" s="36">
        <f t="shared" si="6"/>
        <v>627759</v>
      </c>
    </row>
    <row r="25" spans="1:21" ht="15" customHeight="1">
      <c r="A25" s="19">
        <v>15</v>
      </c>
      <c r="B25" s="19" t="s">
        <v>64</v>
      </c>
      <c r="C25" s="26">
        <v>222369</v>
      </c>
      <c r="D25" s="27">
        <v>3045.43</v>
      </c>
      <c r="E25" s="27">
        <v>5035.88</v>
      </c>
      <c r="F25" s="27">
        <v>0</v>
      </c>
      <c r="G25" s="27">
        <v>0</v>
      </c>
      <c r="H25" s="27">
        <v>0</v>
      </c>
      <c r="I25" s="28">
        <f>+H25-G25</f>
        <v>0</v>
      </c>
      <c r="J25" s="27">
        <v>3045.43</v>
      </c>
      <c r="K25" s="29">
        <v>0</v>
      </c>
      <c r="L25" s="30">
        <f t="shared" si="1"/>
        <v>227404.88</v>
      </c>
      <c r="M25" s="27">
        <v>0</v>
      </c>
      <c r="N25" s="31">
        <v>0</v>
      </c>
      <c r="O25" s="27">
        <v>0</v>
      </c>
      <c r="P25" s="27">
        <v>0</v>
      </c>
      <c r="Q25" s="27">
        <v>0</v>
      </c>
      <c r="R25" s="27">
        <v>0</v>
      </c>
      <c r="S25" s="27">
        <v>227404.88</v>
      </c>
      <c r="T25" s="32">
        <v>0</v>
      </c>
      <c r="U25" s="33">
        <f>SUM(M25:T25)</f>
        <v>227404.88</v>
      </c>
    </row>
    <row r="26" spans="1:21" ht="15" customHeight="1">
      <c r="A26" s="19">
        <v>16</v>
      </c>
      <c r="B26" s="19" t="s">
        <v>65</v>
      </c>
      <c r="C26" s="26">
        <v>0</v>
      </c>
      <c r="D26" s="27">
        <v>11073</v>
      </c>
      <c r="E26" s="27">
        <v>0</v>
      </c>
      <c r="F26" s="27">
        <v>0</v>
      </c>
      <c r="G26" s="27">
        <v>1997</v>
      </c>
      <c r="H26" s="27">
        <v>1632</v>
      </c>
      <c r="I26" s="28">
        <f>+H26-G26</f>
        <v>-365</v>
      </c>
      <c r="J26" s="27">
        <v>11438</v>
      </c>
      <c r="K26" s="29">
        <v>11438</v>
      </c>
      <c r="L26" s="30">
        <f t="shared" si="1"/>
        <v>11438</v>
      </c>
      <c r="M26" s="27">
        <v>11438</v>
      </c>
      <c r="N26" s="31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2">
        <v>0</v>
      </c>
      <c r="U26" s="33">
        <f>SUM(M26:T26)</f>
        <v>11438</v>
      </c>
    </row>
    <row r="27" spans="1:21" ht="15" customHeight="1">
      <c r="A27" s="61"/>
      <c r="B27" s="61" t="s">
        <v>66</v>
      </c>
      <c r="C27" s="34">
        <f aca="true" t="shared" si="7" ref="C27:I27">SUM(C25:C26)</f>
        <v>222369</v>
      </c>
      <c r="D27" s="34">
        <f t="shared" si="7"/>
        <v>14118.43</v>
      </c>
      <c r="E27" s="34">
        <f t="shared" si="7"/>
        <v>5035.88</v>
      </c>
      <c r="F27" s="34">
        <f t="shared" si="7"/>
        <v>0</v>
      </c>
      <c r="G27" s="34">
        <f t="shared" si="7"/>
        <v>1997</v>
      </c>
      <c r="H27" s="34">
        <f t="shared" si="7"/>
        <v>1632</v>
      </c>
      <c r="I27" s="34">
        <f t="shared" si="7"/>
        <v>-365</v>
      </c>
      <c r="J27" s="34">
        <f>K27+L27-(C27+D27+E27+F27)</f>
        <v>11803</v>
      </c>
      <c r="K27" s="34">
        <f>SUM(J25:J26)</f>
        <v>14483.43</v>
      </c>
      <c r="L27" s="34">
        <f aca="true" t="shared" si="8" ref="L27:U27">SUM(L25:L26)</f>
        <v>238842.88</v>
      </c>
      <c r="M27" s="34">
        <f t="shared" si="8"/>
        <v>11438</v>
      </c>
      <c r="N27" s="34">
        <f t="shared" si="8"/>
        <v>0</v>
      </c>
      <c r="O27" s="34">
        <f t="shared" si="8"/>
        <v>0</v>
      </c>
      <c r="P27" s="34">
        <f t="shared" si="8"/>
        <v>0</v>
      </c>
      <c r="Q27" s="34">
        <f t="shared" si="8"/>
        <v>0</v>
      </c>
      <c r="R27" s="34">
        <f t="shared" si="8"/>
        <v>0</v>
      </c>
      <c r="S27" s="34">
        <f t="shared" si="8"/>
        <v>227404.88</v>
      </c>
      <c r="T27" s="34">
        <f t="shared" si="8"/>
        <v>0</v>
      </c>
      <c r="U27" s="36">
        <f t="shared" si="8"/>
        <v>238842.88</v>
      </c>
    </row>
    <row r="28" spans="1:21" ht="15" customHeight="1">
      <c r="A28" s="62"/>
      <c r="B28" s="62" t="s">
        <v>67</v>
      </c>
      <c r="C28" s="40">
        <f aca="true" t="shared" si="9" ref="C28:U28">+C20+C24+C27</f>
        <v>1696760</v>
      </c>
      <c r="D28" s="40">
        <f t="shared" si="9"/>
        <v>105411.10999999999</v>
      </c>
      <c r="E28" s="40">
        <f t="shared" si="9"/>
        <v>83700.99</v>
      </c>
      <c r="F28" s="40">
        <f t="shared" si="9"/>
        <v>532821.98</v>
      </c>
      <c r="G28" s="40">
        <f t="shared" si="9"/>
        <v>361856</v>
      </c>
      <c r="H28" s="40">
        <f t="shared" si="9"/>
        <v>490888.36</v>
      </c>
      <c r="I28" s="40">
        <f t="shared" si="9"/>
        <v>129032.36</v>
      </c>
      <c r="J28" s="40">
        <f t="shared" si="9"/>
        <v>2175791.8</v>
      </c>
      <c r="K28" s="40">
        <f t="shared" si="9"/>
        <v>1401969.44</v>
      </c>
      <c r="L28" s="40">
        <f t="shared" si="9"/>
        <v>1510113.5</v>
      </c>
      <c r="M28" s="40">
        <f t="shared" si="9"/>
        <v>518717</v>
      </c>
      <c r="N28" s="40">
        <f t="shared" si="9"/>
        <v>23929</v>
      </c>
      <c r="O28" s="40">
        <f t="shared" si="9"/>
        <v>105854</v>
      </c>
      <c r="P28" s="40">
        <f t="shared" si="9"/>
        <v>0</v>
      </c>
      <c r="Q28" s="40">
        <f t="shared" si="9"/>
        <v>136376.68</v>
      </c>
      <c r="R28" s="40">
        <f t="shared" si="9"/>
        <v>256754.13</v>
      </c>
      <c r="S28" s="40">
        <f t="shared" si="9"/>
        <v>444931.69</v>
      </c>
      <c r="T28" s="40">
        <f t="shared" si="9"/>
        <v>23551</v>
      </c>
      <c r="U28" s="41">
        <f t="shared" si="9"/>
        <v>1510113.5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T4:T6"/>
    <mergeCell ref="I4:I6"/>
    <mergeCell ref="J4:J6"/>
    <mergeCell ref="K4:K6"/>
    <mergeCell ref="L4:L6"/>
    <mergeCell ref="M4:M6"/>
    <mergeCell ref="N4:N6"/>
    <mergeCell ref="A8:B8"/>
    <mergeCell ref="U4:U6"/>
    <mergeCell ref="O4:O6"/>
    <mergeCell ref="P4:P6"/>
    <mergeCell ref="Q4:Q6"/>
    <mergeCell ref="A4:B4"/>
    <mergeCell ref="A5:B5"/>
    <mergeCell ref="A6:B6"/>
    <mergeCell ref="R4:R6"/>
    <mergeCell ref="S4:S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11.0039062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25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 t="s">
        <v>1</v>
      </c>
      <c r="N1" s="92"/>
      <c r="O1" s="92"/>
      <c r="P1" s="92"/>
      <c r="Q1" s="92"/>
      <c r="R1" s="92"/>
      <c r="S1" s="92"/>
      <c r="T1" s="92"/>
      <c r="U1" s="92"/>
    </row>
    <row r="2" spans="1:21" ht="21" customHeight="1">
      <c r="A2" s="50"/>
      <c r="B2" s="140" t="s">
        <v>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95" t="s">
        <v>81</v>
      </c>
      <c r="N2" s="95"/>
      <c r="O2" s="95"/>
      <c r="P2" s="95"/>
      <c r="Q2" s="95"/>
      <c r="R2" s="95"/>
      <c r="S2" s="95"/>
      <c r="T2" s="95"/>
      <c r="U2" s="95"/>
    </row>
    <row r="3" spans="1:21" ht="16.5" customHeight="1">
      <c r="A3" s="63"/>
      <c r="B3" s="63"/>
      <c r="C3" s="141" t="s">
        <v>3</v>
      </c>
      <c r="D3" s="141"/>
      <c r="E3" s="141"/>
      <c r="F3" s="141"/>
      <c r="G3" s="141"/>
      <c r="H3" s="141"/>
      <c r="I3" s="141"/>
      <c r="J3" s="141"/>
      <c r="K3" s="141"/>
      <c r="L3" s="141"/>
      <c r="M3" s="142" t="s">
        <v>4</v>
      </c>
      <c r="N3" s="142"/>
      <c r="O3" s="142"/>
      <c r="P3" s="142"/>
      <c r="Q3" s="142"/>
      <c r="R3" s="142"/>
      <c r="S3" s="142"/>
      <c r="T3" s="142"/>
      <c r="U3" s="142"/>
    </row>
    <row r="4" spans="1:21" ht="12.75" customHeight="1">
      <c r="A4" s="112" t="s">
        <v>5</v>
      </c>
      <c r="B4" s="113"/>
      <c r="C4" s="134" t="s">
        <v>6</v>
      </c>
      <c r="D4" s="135" t="s">
        <v>7</v>
      </c>
      <c r="E4" s="134" t="s">
        <v>8</v>
      </c>
      <c r="F4" s="135" t="s">
        <v>9</v>
      </c>
      <c r="G4" s="134" t="s">
        <v>10</v>
      </c>
      <c r="H4" s="135" t="s">
        <v>11</v>
      </c>
      <c r="I4" s="134" t="s">
        <v>12</v>
      </c>
      <c r="J4" s="135" t="s">
        <v>13</v>
      </c>
      <c r="K4" s="134" t="s">
        <v>14</v>
      </c>
      <c r="L4" s="135" t="s">
        <v>15</v>
      </c>
      <c r="M4" s="134" t="s">
        <v>16</v>
      </c>
      <c r="N4" s="135" t="s">
        <v>17</v>
      </c>
      <c r="O4" s="134" t="s">
        <v>18</v>
      </c>
      <c r="P4" s="135" t="s">
        <v>19</v>
      </c>
      <c r="Q4" s="134" t="s">
        <v>20</v>
      </c>
      <c r="R4" s="135" t="s">
        <v>21</v>
      </c>
      <c r="S4" s="134" t="s">
        <v>22</v>
      </c>
      <c r="T4" s="135" t="s">
        <v>23</v>
      </c>
      <c r="U4" s="134" t="s">
        <v>24</v>
      </c>
    </row>
    <row r="5" spans="1:21" ht="15.75" customHeight="1">
      <c r="A5" s="106" t="s">
        <v>80</v>
      </c>
      <c r="B5" s="137"/>
      <c r="C5" s="134"/>
      <c r="D5" s="135"/>
      <c r="E5" s="134"/>
      <c r="F5" s="135"/>
      <c r="G5" s="134"/>
      <c r="H5" s="135"/>
      <c r="I5" s="134"/>
      <c r="J5" s="135"/>
      <c r="K5" s="134"/>
      <c r="L5" s="135"/>
      <c r="M5" s="134"/>
      <c r="N5" s="135"/>
      <c r="O5" s="134"/>
      <c r="P5" s="135"/>
      <c r="Q5" s="134"/>
      <c r="R5" s="135"/>
      <c r="S5" s="134"/>
      <c r="T5" s="135"/>
      <c r="U5" s="134"/>
    </row>
    <row r="6" spans="1:21" ht="136.5" customHeight="1">
      <c r="A6" s="138"/>
      <c r="B6" s="139"/>
      <c r="C6" s="134"/>
      <c r="D6" s="135"/>
      <c r="E6" s="134"/>
      <c r="F6" s="135"/>
      <c r="G6" s="134"/>
      <c r="H6" s="135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</row>
    <row r="7" spans="1:21" ht="15" customHeight="1">
      <c r="A7" s="53" t="s">
        <v>26</v>
      </c>
      <c r="B7" s="54" t="s">
        <v>27</v>
      </c>
      <c r="C7" s="64" t="s">
        <v>28</v>
      </c>
      <c r="D7" s="64" t="s">
        <v>29</v>
      </c>
      <c r="E7" s="64" t="s">
        <v>30</v>
      </c>
      <c r="F7" s="64" t="s">
        <v>31</v>
      </c>
      <c r="G7" s="64" t="s">
        <v>32</v>
      </c>
      <c r="H7" s="64" t="s">
        <v>33</v>
      </c>
      <c r="I7" s="64" t="s">
        <v>34</v>
      </c>
      <c r="J7" s="64" t="s">
        <v>35</v>
      </c>
      <c r="K7" s="64" t="s">
        <v>36</v>
      </c>
      <c r="L7" s="64" t="s">
        <v>37</v>
      </c>
      <c r="M7" s="64" t="s">
        <v>38</v>
      </c>
      <c r="N7" s="64" t="s">
        <v>39</v>
      </c>
      <c r="O7" s="64" t="s">
        <v>40</v>
      </c>
      <c r="P7" s="64" t="s">
        <v>41</v>
      </c>
      <c r="Q7" s="64" t="s">
        <v>42</v>
      </c>
      <c r="R7" s="64" t="s">
        <v>43</v>
      </c>
      <c r="S7" s="64" t="s">
        <v>44</v>
      </c>
      <c r="T7" s="64" t="s">
        <v>45</v>
      </c>
      <c r="U7" s="64" t="s">
        <v>46</v>
      </c>
    </row>
    <row r="8" spans="1:21" ht="15" customHeight="1">
      <c r="A8" s="115" t="s">
        <v>68</v>
      </c>
      <c r="B8" s="115"/>
      <c r="C8" s="65"/>
      <c r="D8" s="66"/>
      <c r="E8" s="66"/>
      <c r="F8" s="66"/>
      <c r="G8" s="66"/>
      <c r="H8" s="66"/>
      <c r="I8" s="66"/>
      <c r="J8" s="65"/>
      <c r="K8" s="66"/>
      <c r="L8" s="65"/>
      <c r="M8" s="65"/>
      <c r="N8" s="65"/>
      <c r="O8" s="66"/>
      <c r="P8" s="66"/>
      <c r="Q8" s="66"/>
      <c r="R8" s="66"/>
      <c r="S8" s="66"/>
      <c r="T8" s="66"/>
      <c r="U8" s="65"/>
    </row>
    <row r="9" spans="1:21" ht="15" customHeight="1">
      <c r="A9" s="1">
        <v>17</v>
      </c>
      <c r="B9" s="1" t="s">
        <v>69</v>
      </c>
      <c r="C9" s="67"/>
      <c r="D9" s="42">
        <v>14855</v>
      </c>
      <c r="E9" s="42">
        <v>0</v>
      </c>
      <c r="F9" s="42">
        <v>0</v>
      </c>
      <c r="G9" s="43">
        <v>12037</v>
      </c>
      <c r="H9" s="42">
        <v>14013</v>
      </c>
      <c r="I9" s="44">
        <f aca="true" t="shared" si="0" ref="I9:I17">+H9-G9</f>
        <v>1976</v>
      </c>
      <c r="J9" s="45"/>
      <c r="K9" s="43">
        <v>275429</v>
      </c>
      <c r="L9" s="44">
        <f aca="true" t="shared" si="1" ref="L9:L17">+C9+D9+E9+F9-I9-J9+K9</f>
        <v>288308</v>
      </c>
      <c r="M9" s="43">
        <v>0</v>
      </c>
      <c r="N9" s="45"/>
      <c r="O9" s="43">
        <v>11194</v>
      </c>
      <c r="P9" s="43">
        <v>0</v>
      </c>
      <c r="Q9" s="43">
        <v>130144</v>
      </c>
      <c r="R9" s="43">
        <v>12345</v>
      </c>
      <c r="S9" s="43">
        <v>0</v>
      </c>
      <c r="T9" s="43">
        <v>134625</v>
      </c>
      <c r="U9" s="44">
        <f aca="true" t="shared" si="2" ref="U9:U17">SUM(M9:T9)</f>
        <v>288308</v>
      </c>
    </row>
    <row r="10" spans="1:21" ht="15" customHeight="1">
      <c r="A10" s="1">
        <v>18</v>
      </c>
      <c r="B10" s="1" t="s">
        <v>70</v>
      </c>
      <c r="C10" s="67"/>
      <c r="D10" s="42">
        <v>8505</v>
      </c>
      <c r="E10" s="42">
        <v>5499.27</v>
      </c>
      <c r="F10" s="42">
        <v>14864</v>
      </c>
      <c r="G10" s="43">
        <v>16141.83</v>
      </c>
      <c r="H10" s="42">
        <v>17218.9</v>
      </c>
      <c r="I10" s="44">
        <f t="shared" si="0"/>
        <v>1077.0700000000015</v>
      </c>
      <c r="J10" s="45"/>
      <c r="K10" s="43">
        <v>140450</v>
      </c>
      <c r="L10" s="44">
        <f t="shared" si="1"/>
        <v>168241.2</v>
      </c>
      <c r="M10" s="43">
        <v>0</v>
      </c>
      <c r="N10" s="45"/>
      <c r="O10" s="43">
        <v>4201</v>
      </c>
      <c r="P10" s="43">
        <v>0</v>
      </c>
      <c r="Q10" s="43">
        <v>69268</v>
      </c>
      <c r="R10" s="43">
        <v>12709</v>
      </c>
      <c r="S10" s="43">
        <v>3807.2</v>
      </c>
      <c r="T10" s="43">
        <v>78256</v>
      </c>
      <c r="U10" s="44">
        <f t="shared" si="2"/>
        <v>168241.2</v>
      </c>
    </row>
    <row r="11" spans="1:21" ht="15" customHeight="1">
      <c r="A11" s="1">
        <v>19</v>
      </c>
      <c r="B11" s="1" t="s">
        <v>71</v>
      </c>
      <c r="C11" s="67"/>
      <c r="D11" s="42">
        <v>12492.33</v>
      </c>
      <c r="E11" s="42">
        <v>0</v>
      </c>
      <c r="F11" s="42">
        <v>2511</v>
      </c>
      <c r="G11" s="43">
        <v>9361.34</v>
      </c>
      <c r="H11" s="42">
        <v>6088.47</v>
      </c>
      <c r="I11" s="44">
        <f t="shared" si="0"/>
        <v>-3272.87</v>
      </c>
      <c r="J11" s="45"/>
      <c r="K11" s="43">
        <v>40126</v>
      </c>
      <c r="L11" s="44">
        <f t="shared" si="1"/>
        <v>58402.2</v>
      </c>
      <c r="M11" s="43">
        <v>0</v>
      </c>
      <c r="N11" s="45"/>
      <c r="O11" s="43">
        <v>10042</v>
      </c>
      <c r="P11" s="43">
        <v>0</v>
      </c>
      <c r="Q11" s="43">
        <v>1209</v>
      </c>
      <c r="R11" s="43">
        <v>0</v>
      </c>
      <c r="S11" s="43">
        <v>0</v>
      </c>
      <c r="T11" s="43">
        <v>47151.2</v>
      </c>
      <c r="U11" s="44">
        <f t="shared" si="2"/>
        <v>58402.2</v>
      </c>
    </row>
    <row r="12" spans="1:21" ht="15" customHeight="1">
      <c r="A12" s="1">
        <v>20</v>
      </c>
      <c r="B12" s="1" t="s">
        <v>72</v>
      </c>
      <c r="C12" s="67"/>
      <c r="D12" s="42">
        <v>19522</v>
      </c>
      <c r="E12" s="42">
        <v>0</v>
      </c>
      <c r="F12" s="42">
        <v>87212</v>
      </c>
      <c r="G12" s="43">
        <v>7390</v>
      </c>
      <c r="H12" s="42">
        <v>19415</v>
      </c>
      <c r="I12" s="44">
        <f t="shared" si="0"/>
        <v>12025</v>
      </c>
      <c r="J12" s="45"/>
      <c r="K12" s="43">
        <v>105755</v>
      </c>
      <c r="L12" s="44">
        <f t="shared" si="1"/>
        <v>200464</v>
      </c>
      <c r="M12" s="43">
        <v>55436</v>
      </c>
      <c r="N12" s="45"/>
      <c r="O12" s="43">
        <v>3141</v>
      </c>
      <c r="P12" s="43">
        <v>0</v>
      </c>
      <c r="Q12" s="43">
        <v>141887</v>
      </c>
      <c r="R12" s="43">
        <v>0</v>
      </c>
      <c r="S12" s="43">
        <v>0</v>
      </c>
      <c r="T12" s="43">
        <v>0</v>
      </c>
      <c r="U12" s="44">
        <f t="shared" si="2"/>
        <v>200464</v>
      </c>
    </row>
    <row r="13" spans="1:21" ht="15" customHeight="1">
      <c r="A13" s="1">
        <v>21</v>
      </c>
      <c r="B13" s="1" t="s">
        <v>73</v>
      </c>
      <c r="C13" s="67"/>
      <c r="D13" s="42">
        <v>0</v>
      </c>
      <c r="E13" s="42">
        <v>0</v>
      </c>
      <c r="F13" s="42">
        <v>0</v>
      </c>
      <c r="G13" s="43">
        <v>2848</v>
      </c>
      <c r="H13" s="42">
        <v>1808</v>
      </c>
      <c r="I13" s="44">
        <f t="shared" si="0"/>
        <v>-1040</v>
      </c>
      <c r="J13" s="45"/>
      <c r="K13" s="43">
        <v>17448</v>
      </c>
      <c r="L13" s="44">
        <f t="shared" si="1"/>
        <v>18488</v>
      </c>
      <c r="M13" s="43">
        <v>0</v>
      </c>
      <c r="N13" s="45"/>
      <c r="O13" s="43">
        <v>0</v>
      </c>
      <c r="P13" s="43">
        <v>0</v>
      </c>
      <c r="Q13" s="43">
        <v>12225</v>
      </c>
      <c r="R13" s="43">
        <v>6263</v>
      </c>
      <c r="S13" s="43">
        <v>0</v>
      </c>
      <c r="T13" s="43">
        <v>0</v>
      </c>
      <c r="U13" s="44">
        <f t="shared" si="2"/>
        <v>18488</v>
      </c>
    </row>
    <row r="14" spans="1:21" ht="15" customHeight="1">
      <c r="A14" s="1">
        <v>22</v>
      </c>
      <c r="B14" s="1" t="s">
        <v>74</v>
      </c>
      <c r="C14" s="67"/>
      <c r="D14" s="42">
        <v>0</v>
      </c>
      <c r="E14" s="42">
        <v>0</v>
      </c>
      <c r="F14" s="42">
        <v>0</v>
      </c>
      <c r="G14" s="43">
        <v>3589</v>
      </c>
      <c r="H14" s="42">
        <v>5689</v>
      </c>
      <c r="I14" s="44">
        <f t="shared" si="0"/>
        <v>2100</v>
      </c>
      <c r="J14" s="45"/>
      <c r="K14" s="43">
        <v>9210</v>
      </c>
      <c r="L14" s="44">
        <f t="shared" si="1"/>
        <v>7110</v>
      </c>
      <c r="M14" s="43">
        <v>0</v>
      </c>
      <c r="N14" s="45"/>
      <c r="O14" s="43">
        <v>4612</v>
      </c>
      <c r="P14" s="43">
        <v>0</v>
      </c>
      <c r="Q14" s="43">
        <v>1494</v>
      </c>
      <c r="R14" s="43">
        <v>590</v>
      </c>
      <c r="S14" s="43">
        <v>0</v>
      </c>
      <c r="T14" s="43">
        <v>414</v>
      </c>
      <c r="U14" s="44">
        <f t="shared" si="2"/>
        <v>7110</v>
      </c>
    </row>
    <row r="15" spans="1:21" ht="15" customHeight="1">
      <c r="A15" s="1">
        <v>23</v>
      </c>
      <c r="B15" s="1" t="s">
        <v>75</v>
      </c>
      <c r="C15" s="67"/>
      <c r="D15" s="42"/>
      <c r="E15" s="42"/>
      <c r="F15" s="42"/>
      <c r="G15" s="43"/>
      <c r="H15" s="42"/>
      <c r="I15" s="44">
        <f t="shared" si="0"/>
        <v>0</v>
      </c>
      <c r="J15" s="45"/>
      <c r="K15" s="43"/>
      <c r="L15" s="44">
        <f t="shared" si="1"/>
        <v>0</v>
      </c>
      <c r="M15" s="43"/>
      <c r="N15" s="45"/>
      <c r="O15" s="43"/>
      <c r="P15" s="43"/>
      <c r="Q15" s="43"/>
      <c r="R15" s="43"/>
      <c r="S15" s="43"/>
      <c r="T15" s="43"/>
      <c r="U15" s="44">
        <f t="shared" si="2"/>
        <v>0</v>
      </c>
    </row>
    <row r="16" spans="1:21" ht="15" customHeight="1">
      <c r="A16" s="1">
        <v>24</v>
      </c>
      <c r="B16" s="1" t="s">
        <v>76</v>
      </c>
      <c r="C16" s="67"/>
      <c r="D16" s="42">
        <v>0</v>
      </c>
      <c r="E16" s="42">
        <v>0</v>
      </c>
      <c r="F16" s="42">
        <v>0</v>
      </c>
      <c r="G16" s="42">
        <v>10032</v>
      </c>
      <c r="H16" s="42">
        <v>8605</v>
      </c>
      <c r="I16" s="44">
        <f t="shared" si="0"/>
        <v>-1427</v>
      </c>
      <c r="J16" s="45"/>
      <c r="K16" s="43">
        <v>17551</v>
      </c>
      <c r="L16" s="44">
        <f t="shared" si="1"/>
        <v>18978</v>
      </c>
      <c r="M16" s="43">
        <v>0</v>
      </c>
      <c r="N16" s="45"/>
      <c r="O16" s="43">
        <v>9473</v>
      </c>
      <c r="P16" s="43">
        <v>0</v>
      </c>
      <c r="Q16" s="43">
        <v>1993</v>
      </c>
      <c r="R16" s="43">
        <v>7512</v>
      </c>
      <c r="S16" s="43">
        <v>0</v>
      </c>
      <c r="T16" s="43">
        <v>0</v>
      </c>
      <c r="U16" s="44">
        <f t="shared" si="2"/>
        <v>18978</v>
      </c>
    </row>
    <row r="17" spans="1:21" ht="15" customHeight="1">
      <c r="A17" s="1">
        <v>25</v>
      </c>
      <c r="B17" s="1" t="s">
        <v>77</v>
      </c>
      <c r="C17" s="67"/>
      <c r="D17" s="42">
        <v>0</v>
      </c>
      <c r="E17" s="42">
        <v>0</v>
      </c>
      <c r="F17" s="42">
        <v>683</v>
      </c>
      <c r="G17" s="42">
        <v>36718</v>
      </c>
      <c r="H17" s="42">
        <v>28041</v>
      </c>
      <c r="I17" s="44">
        <f t="shared" si="0"/>
        <v>-8677</v>
      </c>
      <c r="J17" s="45"/>
      <c r="K17" s="43">
        <v>159180.48</v>
      </c>
      <c r="L17" s="44">
        <f t="shared" si="1"/>
        <v>168540.48</v>
      </c>
      <c r="M17" s="43">
        <v>0</v>
      </c>
      <c r="N17" s="45"/>
      <c r="O17" s="43">
        <v>0</v>
      </c>
      <c r="P17" s="43">
        <v>0</v>
      </c>
      <c r="Q17" s="43">
        <v>117028</v>
      </c>
      <c r="R17" s="43">
        <v>51512.48</v>
      </c>
      <c r="S17" s="43">
        <v>0</v>
      </c>
      <c r="T17" s="43">
        <v>0</v>
      </c>
      <c r="U17" s="44">
        <f t="shared" si="2"/>
        <v>168540.48</v>
      </c>
    </row>
    <row r="18" spans="1:21" ht="15" customHeight="1">
      <c r="A18" s="68"/>
      <c r="B18" s="68" t="s">
        <v>78</v>
      </c>
      <c r="C18" s="46">
        <f aca="true" t="shared" si="3" ref="C18:U18">SUM(C9:C17)</f>
        <v>0</v>
      </c>
      <c r="D18" s="47">
        <f t="shared" si="3"/>
        <v>55374.33</v>
      </c>
      <c r="E18" s="47">
        <f t="shared" si="3"/>
        <v>5499.27</v>
      </c>
      <c r="F18" s="47">
        <f t="shared" si="3"/>
        <v>105270</v>
      </c>
      <c r="G18" s="47">
        <f t="shared" si="3"/>
        <v>98117.17</v>
      </c>
      <c r="H18" s="47">
        <f t="shared" si="3"/>
        <v>100878.37</v>
      </c>
      <c r="I18" s="48">
        <f t="shared" si="3"/>
        <v>2761.2000000000007</v>
      </c>
      <c r="J18" s="47">
        <f t="shared" si="3"/>
        <v>0</v>
      </c>
      <c r="K18" s="49">
        <f t="shared" si="3"/>
        <v>765149.48</v>
      </c>
      <c r="L18" s="48">
        <f t="shared" si="3"/>
        <v>928531.88</v>
      </c>
      <c r="M18" s="48">
        <f t="shared" si="3"/>
        <v>55436</v>
      </c>
      <c r="N18" s="48">
        <f t="shared" si="3"/>
        <v>0</v>
      </c>
      <c r="O18" s="47">
        <f t="shared" si="3"/>
        <v>42663</v>
      </c>
      <c r="P18" s="47">
        <f t="shared" si="3"/>
        <v>0</v>
      </c>
      <c r="Q18" s="47">
        <f t="shared" si="3"/>
        <v>475248</v>
      </c>
      <c r="R18" s="47">
        <f t="shared" si="3"/>
        <v>90931.48000000001</v>
      </c>
      <c r="S18" s="47">
        <f t="shared" si="3"/>
        <v>3807.2</v>
      </c>
      <c r="T18" s="47">
        <f t="shared" si="3"/>
        <v>260446.2</v>
      </c>
      <c r="U18" s="48">
        <f t="shared" si="3"/>
        <v>928531.88</v>
      </c>
    </row>
    <row r="22" spans="7:10" ht="15" customHeight="1">
      <c r="G22" s="136" t="s">
        <v>79</v>
      </c>
      <c r="H22" s="136"/>
      <c r="I22" s="136"/>
      <c r="J22" s="8">
        <f>+('semilavorati aggregato'!J28)-('semilavorati aggregato'!K28+'monomeri aggregato'!K18)</f>
        <v>8672.879999999888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  <mergeCell ref="R4:R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2021-03-31T08:01:23Z</cp:lastPrinted>
  <dcterms:created xsi:type="dcterms:W3CDTF">2021-03-30T13:18:54Z</dcterms:created>
  <dcterms:modified xsi:type="dcterms:W3CDTF">2021-04-02T08:59:34Z</dcterms:modified>
  <cp:category/>
  <cp:version/>
  <cp:contentType/>
  <cp:contentStatus/>
</cp:coreProperties>
</file>