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<sst xmlns="http://schemas.openxmlformats.org/spreadsheetml/2006/main" count="258" uniqueCount="82">
  <si>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</si>
  <si>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</si>
  <si>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</si>
  <si>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</si>
  <si>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</si>
  <si>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</si>
  <si>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</si>
  <si>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</si>
  <si>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</si>
  <si>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</si>
  <si>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</si>
  <si>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</si>
  <si>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</si>
  <si>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</si>
  <si>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</si>
  <si>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</si>
  <si>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</si>
  <si>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</si>
  <si>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</si>
  <si>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</si>
  <si>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</si>
  <si>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</si>
  <si>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</si>
  <si>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</si>
  <si>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</si>
  <si>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marzo 2020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</si>
  <si>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</si>
  <si>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</si>
  <si>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</si>
  <si>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</si>
  <si>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</si>
  <si>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</si>
  <si>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</si>
  <si>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</si>
  <si>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</si>
  <si>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</si>
  <si>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</si>
  <si>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</si>
  <si>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</si>
  <si>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</si>
  <si>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</si>
  <si>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</si>
  <si>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</si>
  <si>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</si>
  <si>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</si>
  <si>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</si>
  <si>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</si>
  <si>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</si>
  <si>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</si>
  <si>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</si>
  <si>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</si>
  <si>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</si>
  <si>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</si>
  <si>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</si>
  <si>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</si>
  <si>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</si>
  <si>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</si>
  <si>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</si>
  <si>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</si>
  <si>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</si>
  <si>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</si>
  <si>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</si>
  <si>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</si>
  <si>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</si>
  <si>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</si>
  <si>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</si>
  <si>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</si>
  <si>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</si>
  <si>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</si>
  <si>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</si>
  <si>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</si>
  <si>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</si>
  <si>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</si>
  <si>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</si>
  <si>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</si>
  <si>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</si>
  <si>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</si>
  <si>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</si>
  <si>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</si>
  <si>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</si>
  <si>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gennaio-marzo 2020</t>
  </si>
  <si>
    <t>DGISSEG DIV.3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</si>
</sst>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sz val="11"/>
      <color indexed="9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4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6" fillId="38" borderId="0" xfId="0" applyFont="1" applyFill="1" applyAlignment="1" applyProtection="1">
      <alignment horizontal="center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6" borderId="14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36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21" xfId="0" applyNumberFormat="1" applyFont="1" applyFill="1" applyBorder="1" applyAlignment="1" applyProtection="1">
      <alignment horizontal="right"/>
      <protection locked="0"/>
    </xf>
    <xf numFmtId="4" fontId="0" fillId="36" borderId="22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 locked="0"/>
    </xf>
    <xf numFmtId="4" fontId="11" fillId="39" borderId="22" xfId="0" applyNumberFormat="1" applyFont="1" applyFill="1" applyBorder="1" applyAlignment="1" applyProtection="1">
      <alignment horizontal="right"/>
      <protection/>
    </xf>
    <xf numFmtId="4" fontId="11" fillId="39" borderId="20" xfId="0" applyNumberFormat="1" applyFont="1" applyFill="1" applyBorder="1" applyAlignment="1" applyProtection="1">
      <alignment horizontal="right"/>
      <protection/>
    </xf>
    <xf numFmtId="4" fontId="0" fillId="39" borderId="14" xfId="0" applyNumberFormat="1" applyFont="1" applyFill="1" applyBorder="1" applyAlignment="1" applyProtection="1">
      <alignment horizontal="right"/>
      <protection/>
    </xf>
    <xf numFmtId="4" fontId="0" fillId="39" borderId="22" xfId="0" applyNumberFormat="1" applyFont="1" applyFill="1" applyBorder="1" applyAlignment="1" applyProtection="1">
      <alignment horizontal="right"/>
      <protection/>
    </xf>
    <xf numFmtId="4" fontId="3" fillId="40" borderId="14" xfId="0" applyNumberFormat="1" applyFont="1" applyFill="1" applyBorder="1" applyAlignment="1" applyProtection="1">
      <alignment horizontal="right"/>
      <protection/>
    </xf>
    <xf numFmtId="4" fontId="3" fillId="40" borderId="22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7" fillId="38" borderId="0" xfId="0" applyFont="1" applyFill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3" fillId="41" borderId="10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39" borderId="23" xfId="0" applyFont="1" applyFill="1" applyBorder="1" applyAlignment="1" applyProtection="1">
      <alignment horizontal="lef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40" borderId="23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23" xfId="0" applyFont="1" applyFill="1" applyBorder="1" applyAlignment="1" applyProtection="1">
      <alignment horizontal="left"/>
      <protection/>
    </xf>
    <xf numFmtId="0" fontId="9" fillId="36" borderId="24" xfId="0" applyFont="1" applyFill="1" applyBorder="1" applyAlignment="1" applyProtection="1">
      <alignment horizontal="center" textRotation="90" wrapText="1"/>
      <protection/>
    </xf>
    <xf numFmtId="0" fontId="9" fillId="36" borderId="25" xfId="0" applyFont="1" applyFill="1" applyBorder="1" applyAlignment="1" applyProtection="1">
      <alignment horizontal="center" textRotation="90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9" fillId="36" borderId="27" xfId="0" applyFont="1" applyFill="1" applyBorder="1" applyAlignment="1" applyProtection="1">
      <alignment horizontal="center" textRotation="90" wrapText="1"/>
      <protection/>
    </xf>
    <xf numFmtId="0" fontId="9" fillId="36" borderId="28" xfId="0" applyFont="1" applyFill="1" applyBorder="1" applyAlignment="1" applyProtection="1">
      <alignment horizontal="center" textRotation="90" wrapText="1"/>
      <protection/>
    </xf>
    <xf numFmtId="0" fontId="9" fillId="36" borderId="29" xfId="0" applyFont="1" applyFill="1" applyBorder="1" applyAlignment="1" applyProtection="1">
      <alignment horizontal="center" textRotation="90" wrapText="1"/>
      <protection/>
    </xf>
    <xf numFmtId="0" fontId="10" fillId="36" borderId="30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10" fillId="36" borderId="31" xfId="0" applyFont="1" applyFill="1" applyBorder="1" applyAlignment="1" applyProtection="1">
      <alignment horizontal="center" wrapText="1"/>
      <protection/>
    </xf>
    <xf numFmtId="0" fontId="3" fillId="36" borderId="0" xfId="0" applyFont="1" applyFill="1" applyAlignment="1" applyProtection="1">
      <alignment horizontal="center"/>
      <protection/>
    </xf>
    <xf numFmtId="0" fontId="3" fillId="42" borderId="32" xfId="0" applyFont="1" applyFill="1" applyBorder="1" applyAlignment="1" applyProtection="1">
      <alignment horizontal="center"/>
      <protection/>
    </xf>
    <xf numFmtId="0" fontId="3" fillId="42" borderId="33" xfId="0" applyFont="1" applyFill="1" applyBorder="1" applyAlignment="1" applyProtection="1">
      <alignment horizontal="center"/>
      <protection/>
    </xf>
    <xf numFmtId="0" fontId="10" fillId="36" borderId="34" xfId="0" applyFont="1" applyFill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37" xfId="0" applyFont="1" applyFill="1" applyBorder="1" applyAlignment="1" applyProtection="1">
      <alignment horizontal="center"/>
      <protection/>
    </xf>
    <xf numFmtId="0" fontId="8" fillId="38" borderId="37" xfId="0" applyFont="1" applyFill="1" applyBorder="1" applyAlignment="1" applyProtection="1">
      <alignment horizontal="center"/>
      <protection/>
    </xf>
    <xf numFmtId="0" fontId="9" fillId="43" borderId="38" xfId="0" applyFont="1" applyFill="1" applyBorder="1" applyAlignment="1" applyProtection="1">
      <alignment horizontal="center"/>
      <protection/>
    </xf>
    <xf numFmtId="0" fontId="9" fillId="43" borderId="39" xfId="0" applyFont="1" applyFill="1" applyBorder="1" applyAlignment="1" applyProtection="1">
      <alignment horizontal="center"/>
      <protection/>
    </xf>
    <xf numFmtId="0" fontId="9" fillId="43" borderId="40" xfId="0" applyFont="1" applyFill="1" applyBorder="1" applyAlignment="1" applyProtection="1">
      <alignment horizontal="center"/>
      <protection/>
    </xf>
    <xf numFmtId="0" fontId="9" fillId="44" borderId="38" xfId="0" applyFont="1" applyFill="1" applyBorder="1" applyAlignment="1" applyProtection="1">
      <alignment horizontal="center"/>
      <protection/>
    </xf>
    <xf numFmtId="0" fontId="9" fillId="44" borderId="39" xfId="0" applyFont="1" applyFill="1" applyBorder="1" applyAlignment="1" applyProtection="1">
      <alignment horizontal="center"/>
      <protection/>
    </xf>
    <xf numFmtId="0" fontId="9" fillId="44" borderId="40" xfId="0" applyFont="1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 horizontal="left"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41" borderId="41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30" xfId="0" applyFont="1" applyFill="1" applyBorder="1" applyAlignment="1" applyProtection="1">
      <alignment horizontal="center" wrapText="1"/>
      <protection/>
    </xf>
    <xf numFmtId="0" fontId="12" fillId="36" borderId="0" xfId="0" applyFont="1" applyFill="1" applyBorder="1" applyAlignment="1" applyProtection="1">
      <alignment horizontal="center" wrapText="1"/>
      <protection/>
    </xf>
    <xf numFmtId="0" fontId="12" fillId="36" borderId="31" xfId="0" applyFont="1" applyFill="1" applyBorder="1" applyAlignment="1" applyProtection="1">
      <alignment horizontal="center" wrapText="1"/>
      <protection/>
    </xf>
    <xf numFmtId="0" fontId="10" fillId="36" borderId="30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10" fillId="36" borderId="31" xfId="0" applyFont="1" applyFill="1" applyBorder="1" applyAlignment="1" applyProtection="1">
      <alignment horizontal="center" vertical="center" wrapText="1"/>
      <protection/>
    </xf>
    <xf numFmtId="0" fontId="12" fillId="36" borderId="34" xfId="0" applyFont="1" applyFill="1" applyBorder="1" applyAlignment="1" applyProtection="1">
      <alignment horizontal="center" wrapText="1"/>
      <protection/>
    </xf>
    <xf numFmtId="0" fontId="12" fillId="36" borderId="35" xfId="0" applyFont="1" applyFill="1" applyBorder="1" applyAlignment="1" applyProtection="1">
      <alignment horizontal="center" wrapText="1"/>
      <protection/>
    </xf>
    <xf numFmtId="0" fontId="12" fillId="36" borderId="36" xfId="0" applyFont="1" applyFill="1" applyBorder="1" applyAlignment="1" applyProtection="1">
      <alignment horizontal="center" wrapText="1"/>
      <protection/>
    </xf>
    <xf numFmtId="0" fontId="3" fillId="42" borderId="32" xfId="0" applyFont="1" applyFill="1" applyBorder="1" applyAlignment="1" applyProtection="1">
      <alignment horizontal="center"/>
      <protection/>
    </xf>
    <xf numFmtId="0" fontId="3" fillId="42" borderId="33" xfId="0" applyFont="1" applyFill="1" applyBorder="1" applyAlignment="1" applyProtection="1">
      <alignment horizontal="center"/>
      <protection/>
    </xf>
    <xf numFmtId="0" fontId="9" fillId="36" borderId="27" xfId="0" applyFont="1" applyFill="1" applyBorder="1" applyAlignment="1" applyProtection="1">
      <alignment horizontal="center" textRotation="90" wrapText="1"/>
      <protection/>
    </xf>
    <xf numFmtId="0" fontId="9" fillId="36" borderId="28" xfId="0" applyFont="1" applyFill="1" applyBorder="1" applyAlignment="1" applyProtection="1">
      <alignment horizontal="center" textRotation="90" wrapText="1"/>
      <protection/>
    </xf>
    <xf numFmtId="0" fontId="9" fillId="36" borderId="29" xfId="0" applyFont="1" applyFill="1" applyBorder="1" applyAlignment="1" applyProtection="1">
      <alignment horizontal="center" textRotation="90" wrapText="1"/>
      <protection/>
    </xf>
    <xf numFmtId="0" fontId="9" fillId="36" borderId="24" xfId="0" applyFont="1" applyFill="1" applyBorder="1" applyAlignment="1" applyProtection="1">
      <alignment horizontal="center" textRotation="90" wrapText="1"/>
      <protection/>
    </xf>
    <xf numFmtId="0" fontId="9" fillId="36" borderId="25" xfId="0" applyFont="1" applyFill="1" applyBorder="1" applyAlignment="1" applyProtection="1">
      <alignment horizontal="center" textRotation="90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10" fillId="36" borderId="34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30" xfId="0" applyFont="1" applyFill="1" applyBorder="1" applyAlignment="1" applyProtection="1">
      <alignment horizontal="center" wrapText="1"/>
      <protection/>
    </xf>
    <xf numFmtId="0" fontId="10" fillId="36" borderId="31" xfId="0" applyFont="1" applyFill="1" applyBorder="1" applyAlignment="1" applyProtection="1">
      <alignment horizontal="center" wrapText="1"/>
      <protection/>
    </xf>
    <xf numFmtId="0" fontId="7" fillId="38" borderId="37" xfId="0" applyFont="1" applyFill="1" applyBorder="1" applyAlignment="1" applyProtection="1">
      <alignment horizontal="center"/>
      <protection/>
    </xf>
    <xf numFmtId="0" fontId="9" fillId="43" borderId="38" xfId="0" applyFont="1" applyFill="1" applyBorder="1" applyAlignment="1" applyProtection="1">
      <alignment horizontal="center"/>
      <protection/>
    </xf>
    <xf numFmtId="0" fontId="9" fillId="43" borderId="39" xfId="0" applyFont="1" applyFill="1" applyBorder="1" applyAlignment="1" applyProtection="1">
      <alignment horizontal="center"/>
      <protection/>
    </xf>
    <xf numFmtId="0" fontId="9" fillId="43" borderId="40" xfId="0" applyFont="1" applyFill="1" applyBorder="1" applyAlignment="1" applyProtection="1">
      <alignment horizontal="center"/>
      <protection/>
    </xf>
    <xf numFmtId="0" fontId="9" fillId="44" borderId="38" xfId="0" applyFont="1" applyFill="1" applyBorder="1" applyAlignment="1" applyProtection="1">
      <alignment horizontal="center"/>
      <protection/>
    </xf>
    <xf numFmtId="0" fontId="9" fillId="44" borderId="39" xfId="0" applyFont="1" applyFill="1" applyBorder="1" applyAlignment="1" applyProtection="1">
      <alignment horizontal="center"/>
      <protection/>
    </xf>
    <xf numFmtId="0" fontId="9" fillId="44" borderId="40" xfId="0" applyFont="1" applyFill="1" applyBorder="1" applyAlignment="1" applyProtection="1">
      <alignment horizontal="center"/>
      <protection/>
    </xf>
    <xf numFmtId="0" fontId="9" fillId="36" borderId="42" xfId="0" applyFont="1" applyFill="1" applyBorder="1" applyAlignment="1" applyProtection="1">
      <alignment horizontal="center" textRotation="90" wrapText="1"/>
      <protection/>
    </xf>
    <xf numFmtId="0" fontId="9" fillId="36" borderId="43" xfId="0" applyFont="1" applyFill="1" applyBorder="1" applyAlignment="1" applyProtection="1">
      <alignment horizontal="center" textRotation="90" wrapText="1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0" fillId="36" borderId="30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7" fillId="38" borderId="0" xfId="0" applyFont="1" applyFill="1" applyAlignment="1" applyProtection="1">
      <alignment horizontal="center"/>
      <protection/>
    </xf>
    <xf numFmtId="0" fontId="9" fillId="43" borderId="44" xfId="0" applyFont="1" applyFill="1" applyBorder="1" applyAlignment="1" applyProtection="1">
      <alignment horizontal="center"/>
      <protection/>
    </xf>
    <xf numFmtId="0" fontId="9" fillId="44" borderId="44" xfId="0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16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1</v>
      </c>
      <c r="O1" s="93"/>
      <c r="P1" s="93"/>
      <c r="Q1" s="93"/>
      <c r="R1" s="93"/>
      <c r="S1" s="93"/>
      <c r="T1" s="93"/>
      <c r="U1" s="93"/>
      <c r="V1" s="93"/>
    </row>
    <row r="2" spans="1:22" ht="21" customHeight="1">
      <c r="A2" s="17"/>
      <c r="B2" s="94" t="s">
        <v>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 t="s">
        <v>81</v>
      </c>
      <c r="O2" s="95"/>
      <c r="P2" s="95"/>
      <c r="Q2" s="95"/>
      <c r="R2" s="95"/>
      <c r="S2" s="95"/>
      <c r="T2" s="95"/>
      <c r="U2" s="95"/>
      <c r="V2" s="95"/>
    </row>
    <row r="3" spans="1:22" ht="16.5" customHeight="1">
      <c r="A3" s="14"/>
      <c r="B3" s="23"/>
      <c r="C3" s="13"/>
      <c r="D3" s="96" t="s">
        <v>3</v>
      </c>
      <c r="E3" s="97"/>
      <c r="F3" s="97"/>
      <c r="G3" s="97"/>
      <c r="H3" s="97"/>
      <c r="I3" s="97"/>
      <c r="J3" s="97"/>
      <c r="K3" s="97"/>
      <c r="L3" s="97"/>
      <c r="M3" s="98"/>
      <c r="N3" s="99" t="s">
        <v>4</v>
      </c>
      <c r="O3" s="100"/>
      <c r="P3" s="100"/>
      <c r="Q3" s="100"/>
      <c r="R3" s="100"/>
      <c r="S3" s="100"/>
      <c r="T3" s="100"/>
      <c r="U3" s="100"/>
      <c r="V3" s="101"/>
    </row>
    <row r="4" spans="1:22" ht="12.75" customHeight="1">
      <c r="A4" s="89" t="s">
        <v>5</v>
      </c>
      <c r="B4" s="90"/>
      <c r="C4" s="91"/>
      <c r="D4" s="80" t="s">
        <v>6</v>
      </c>
      <c r="E4" s="77" t="s">
        <v>7</v>
      </c>
      <c r="F4" s="80" t="s">
        <v>8</v>
      </c>
      <c r="G4" s="77" t="s">
        <v>9</v>
      </c>
      <c r="H4" s="80" t="s">
        <v>10</v>
      </c>
      <c r="I4" s="77" t="s">
        <v>11</v>
      </c>
      <c r="J4" s="80" t="s">
        <v>12</v>
      </c>
      <c r="K4" s="77" t="s">
        <v>13</v>
      </c>
      <c r="L4" s="80" t="s">
        <v>14</v>
      </c>
      <c r="M4" s="77" t="s">
        <v>15</v>
      </c>
      <c r="N4" s="80" t="s">
        <v>16</v>
      </c>
      <c r="O4" s="77" t="s">
        <v>17</v>
      </c>
      <c r="P4" s="80" t="s">
        <v>18</v>
      </c>
      <c r="Q4" s="77" t="s">
        <v>19</v>
      </c>
      <c r="R4" s="80" t="s">
        <v>20</v>
      </c>
      <c r="S4" s="77" t="s">
        <v>21</v>
      </c>
      <c r="T4" s="80" t="s">
        <v>22</v>
      </c>
      <c r="U4" s="77" t="s">
        <v>23</v>
      </c>
      <c r="V4" s="80" t="s">
        <v>24</v>
      </c>
    </row>
    <row r="5" spans="1:22" ht="15.75" customHeight="1">
      <c r="A5" s="83" t="s">
        <v>25</v>
      </c>
      <c r="B5" s="84"/>
      <c r="C5" s="85"/>
      <c r="D5" s="81"/>
      <c r="E5" s="78"/>
      <c r="F5" s="81"/>
      <c r="G5" s="78"/>
      <c r="H5" s="81"/>
      <c r="I5" s="78"/>
      <c r="J5" s="81"/>
      <c r="K5" s="78"/>
      <c r="L5" s="81"/>
      <c r="M5" s="78"/>
      <c r="N5" s="81"/>
      <c r="O5" s="78"/>
      <c r="P5" s="81"/>
      <c r="Q5" s="78"/>
      <c r="R5" s="81"/>
      <c r="S5" s="78"/>
      <c r="T5" s="81"/>
      <c r="U5" s="78"/>
      <c r="V5" s="81"/>
    </row>
    <row r="6" spans="1:22" ht="124.5" customHeight="1">
      <c r="A6" s="83"/>
      <c r="B6" s="84"/>
      <c r="C6" s="85"/>
      <c r="D6" s="82"/>
      <c r="E6" s="79"/>
      <c r="F6" s="82"/>
      <c r="G6" s="79"/>
      <c r="H6" s="82"/>
      <c r="I6" s="79"/>
      <c r="J6" s="82"/>
      <c r="K6" s="79"/>
      <c r="L6" s="82"/>
      <c r="M6" s="79"/>
      <c r="N6" s="82"/>
      <c r="O6" s="79"/>
      <c r="P6" s="82"/>
      <c r="Q6" s="79"/>
      <c r="R6" s="82"/>
      <c r="S6" s="79"/>
      <c r="T6" s="82"/>
      <c r="U6" s="79"/>
      <c r="V6" s="82"/>
    </row>
    <row r="7" spans="1:22" ht="15" customHeight="1">
      <c r="A7" s="18" t="s">
        <v>26</v>
      </c>
      <c r="B7" s="86" t="s">
        <v>27</v>
      </c>
      <c r="C7" s="86"/>
      <c r="D7" s="15" t="s">
        <v>28</v>
      </c>
      <c r="E7" s="15" t="s">
        <v>29</v>
      </c>
      <c r="F7" s="15" t="s">
        <v>30</v>
      </c>
      <c r="G7" s="15" t="s">
        <v>31</v>
      </c>
      <c r="H7" s="15" t="s">
        <v>32</v>
      </c>
      <c r="I7" s="15" t="s">
        <v>33</v>
      </c>
      <c r="J7" s="15" t="s">
        <v>34</v>
      </c>
      <c r="K7" s="15" t="s">
        <v>35</v>
      </c>
      <c r="L7" s="15" t="s">
        <v>36</v>
      </c>
      <c r="M7" s="15" t="s">
        <v>37</v>
      </c>
      <c r="N7" s="15" t="s">
        <v>38</v>
      </c>
      <c r="O7" s="15" t="s">
        <v>39</v>
      </c>
      <c r="P7" s="15" t="s">
        <v>40</v>
      </c>
      <c r="Q7" s="15" t="s">
        <v>41</v>
      </c>
      <c r="R7" s="15" t="s">
        <v>42</v>
      </c>
      <c r="S7" s="15" t="s">
        <v>43</v>
      </c>
      <c r="T7" s="15" t="s">
        <v>44</v>
      </c>
      <c r="U7" s="15" t="s">
        <v>45</v>
      </c>
      <c r="V7" s="15" t="s">
        <v>46</v>
      </c>
    </row>
    <row r="8" spans="1:22" ht="15" customHeight="1">
      <c r="A8" s="87" t="s">
        <v>47</v>
      </c>
      <c r="B8" s="87"/>
      <c r="C8" s="88"/>
      <c r="D8" s="9"/>
      <c r="E8" s="10"/>
      <c r="F8" s="10"/>
      <c r="G8" s="10"/>
      <c r="H8" s="10"/>
      <c r="I8" s="10"/>
      <c r="J8" s="11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2"/>
    </row>
    <row r="9" spans="1:22" ht="15" customHeight="1">
      <c r="A9" s="19">
        <v>1</v>
      </c>
      <c r="B9" s="73" t="s">
        <v>48</v>
      </c>
      <c r="C9" s="74"/>
      <c r="D9" s="26">
        <v>5819</v>
      </c>
      <c r="E9" s="26">
        <v>0</v>
      </c>
      <c r="F9" s="26">
        <v>940</v>
      </c>
      <c r="G9" s="27">
        <v>0</v>
      </c>
      <c r="H9" s="27">
        <v>0</v>
      </c>
      <c r="I9" s="27">
        <v>0</v>
      </c>
      <c r="J9" s="28">
        <f aca="true" t="shared" si="0" ref="J9:J19">+I9-H9</f>
        <v>0</v>
      </c>
      <c r="K9" s="27">
        <v>5824</v>
      </c>
      <c r="L9" s="29">
        <v>52101.82</v>
      </c>
      <c r="M9" s="30">
        <f aca="true" t="shared" si="1" ref="M9:M26">D9+E9+F9+G9-(J9+K9)+L9</f>
        <v>53036.82</v>
      </c>
      <c r="N9" s="27">
        <v>3944</v>
      </c>
      <c r="O9" s="31">
        <v>6709</v>
      </c>
      <c r="P9" s="27">
        <v>0</v>
      </c>
      <c r="Q9" s="27">
        <v>0</v>
      </c>
      <c r="R9" s="27">
        <v>0</v>
      </c>
      <c r="S9" s="27">
        <v>0</v>
      </c>
      <c r="T9" s="27">
        <v>41402.82</v>
      </c>
      <c r="U9" s="32">
        <v>981</v>
      </c>
      <c r="V9" s="33">
        <f aca="true" t="shared" si="2" ref="V9:V19">SUM(N9:U9)</f>
        <v>53036.82</v>
      </c>
    </row>
    <row r="10" spans="1:22" ht="15" customHeight="1">
      <c r="A10" s="19">
        <v>2</v>
      </c>
      <c r="B10" s="73" t="s">
        <v>49</v>
      </c>
      <c r="C10" s="74"/>
      <c r="D10" s="26">
        <v>560</v>
      </c>
      <c r="E10" s="26">
        <v>0</v>
      </c>
      <c r="F10" s="26">
        <v>0</v>
      </c>
      <c r="G10" s="27">
        <v>10293</v>
      </c>
      <c r="H10" s="27">
        <v>5125</v>
      </c>
      <c r="I10" s="27">
        <v>5103</v>
      </c>
      <c r="J10" s="28">
        <f t="shared" si="0"/>
        <v>-22</v>
      </c>
      <c r="K10" s="27">
        <v>10037</v>
      </c>
      <c r="L10" s="29">
        <v>11064</v>
      </c>
      <c r="M10" s="30">
        <f t="shared" si="1"/>
        <v>11902</v>
      </c>
      <c r="N10" s="27">
        <v>2509</v>
      </c>
      <c r="O10" s="31">
        <v>0</v>
      </c>
      <c r="P10" s="27">
        <v>8328</v>
      </c>
      <c r="Q10" s="27">
        <v>0</v>
      </c>
      <c r="R10" s="27">
        <v>112</v>
      </c>
      <c r="S10" s="27">
        <v>0</v>
      </c>
      <c r="T10" s="27">
        <v>953</v>
      </c>
      <c r="U10" s="32">
        <v>0</v>
      </c>
      <c r="V10" s="33">
        <f t="shared" si="2"/>
        <v>11902</v>
      </c>
    </row>
    <row r="11" spans="1:22" ht="15" customHeight="1">
      <c r="A11" s="20">
        <v>3</v>
      </c>
      <c r="B11" s="75" t="s">
        <v>50</v>
      </c>
      <c r="C11" s="76"/>
      <c r="D11" s="26">
        <v>202470</v>
      </c>
      <c r="E11" s="26">
        <v>0</v>
      </c>
      <c r="F11" s="26">
        <v>0</v>
      </c>
      <c r="G11" s="26">
        <v>88019</v>
      </c>
      <c r="H11" s="27">
        <v>104769</v>
      </c>
      <c r="I11" s="27">
        <v>124880</v>
      </c>
      <c r="J11" s="28">
        <f t="shared" si="0"/>
        <v>20111</v>
      </c>
      <c r="K11" s="27">
        <v>270378</v>
      </c>
      <c r="L11" s="29">
        <v>0</v>
      </c>
      <c r="M11" s="30">
        <f t="shared" si="1"/>
        <v>0</v>
      </c>
      <c r="N11" s="27">
        <v>0</v>
      </c>
      <c r="O11" s="31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32">
        <v>0</v>
      </c>
      <c r="V11" s="33">
        <f t="shared" si="2"/>
        <v>0</v>
      </c>
    </row>
    <row r="12" spans="1:22" ht="15" customHeight="1">
      <c r="A12" s="19">
        <v>4</v>
      </c>
      <c r="B12" s="73" t="s">
        <v>51</v>
      </c>
      <c r="C12" s="74"/>
      <c r="D12" s="26">
        <v>75666</v>
      </c>
      <c r="E12" s="26">
        <v>0</v>
      </c>
      <c r="F12" s="26">
        <v>215</v>
      </c>
      <c r="G12" s="27">
        <v>0</v>
      </c>
      <c r="H12" s="27">
        <v>53286</v>
      </c>
      <c r="I12" s="26">
        <v>34231</v>
      </c>
      <c r="J12" s="28">
        <f t="shared" si="0"/>
        <v>-19055</v>
      </c>
      <c r="K12" s="27">
        <v>94936</v>
      </c>
      <c r="L12" s="29">
        <v>0</v>
      </c>
      <c r="M12" s="30">
        <f t="shared" si="1"/>
        <v>0</v>
      </c>
      <c r="N12" s="27">
        <v>0</v>
      </c>
      <c r="O12" s="31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32">
        <v>0</v>
      </c>
      <c r="V12" s="33">
        <f t="shared" si="2"/>
        <v>0</v>
      </c>
    </row>
    <row r="13" spans="1:22" ht="15" customHeight="1">
      <c r="A13" s="19">
        <v>5</v>
      </c>
      <c r="B13" s="73" t="s">
        <v>52</v>
      </c>
      <c r="C13" s="74"/>
      <c r="D13" s="26">
        <v>39590</v>
      </c>
      <c r="E13" s="26">
        <v>0</v>
      </c>
      <c r="F13" s="26">
        <v>0</v>
      </c>
      <c r="G13" s="27">
        <v>39434</v>
      </c>
      <c r="H13" s="27">
        <v>77708</v>
      </c>
      <c r="I13" s="27">
        <v>69360</v>
      </c>
      <c r="J13" s="28">
        <f t="shared" si="0"/>
        <v>-8348</v>
      </c>
      <c r="K13" s="27">
        <v>63813</v>
      </c>
      <c r="L13" s="29">
        <v>52450</v>
      </c>
      <c r="M13" s="30">
        <f t="shared" si="1"/>
        <v>76009</v>
      </c>
      <c r="N13" s="27">
        <v>0</v>
      </c>
      <c r="O13" s="31">
        <v>0</v>
      </c>
      <c r="P13" s="27">
        <v>0</v>
      </c>
      <c r="Q13" s="27">
        <v>0</v>
      </c>
      <c r="R13" s="27">
        <v>29417</v>
      </c>
      <c r="S13" s="27">
        <v>46592</v>
      </c>
      <c r="T13" s="27">
        <v>0</v>
      </c>
      <c r="U13" s="32">
        <v>0</v>
      </c>
      <c r="V13" s="33">
        <f t="shared" si="2"/>
        <v>76009</v>
      </c>
    </row>
    <row r="14" spans="1:22" ht="15" customHeight="1">
      <c r="A14" s="19">
        <v>6</v>
      </c>
      <c r="B14" s="73" t="s">
        <v>53</v>
      </c>
      <c r="C14" s="74"/>
      <c r="D14" s="26">
        <v>0</v>
      </c>
      <c r="E14" s="27">
        <v>0</v>
      </c>
      <c r="F14" s="27">
        <v>0</v>
      </c>
      <c r="G14" s="27">
        <v>0</v>
      </c>
      <c r="H14" s="27">
        <v>18015</v>
      </c>
      <c r="I14" s="27">
        <v>11774</v>
      </c>
      <c r="J14" s="28">
        <f t="shared" si="0"/>
        <v>-6241</v>
      </c>
      <c r="K14" s="27">
        <v>7306</v>
      </c>
      <c r="L14" s="29">
        <v>6407</v>
      </c>
      <c r="M14" s="30">
        <f t="shared" si="1"/>
        <v>5342</v>
      </c>
      <c r="N14" s="27">
        <v>4844</v>
      </c>
      <c r="O14" s="31">
        <v>0</v>
      </c>
      <c r="P14" s="27">
        <v>0</v>
      </c>
      <c r="Q14" s="27">
        <v>0</v>
      </c>
      <c r="R14" s="27">
        <v>0</v>
      </c>
      <c r="S14" s="27">
        <v>0</v>
      </c>
      <c r="T14" s="27">
        <v>498</v>
      </c>
      <c r="U14" s="32">
        <v>0</v>
      </c>
      <c r="V14" s="33">
        <f t="shared" si="2"/>
        <v>5342</v>
      </c>
    </row>
    <row r="15" spans="1:22" ht="15" customHeight="1">
      <c r="A15" s="19">
        <v>7</v>
      </c>
      <c r="B15" s="73" t="s">
        <v>54</v>
      </c>
      <c r="C15" s="74"/>
      <c r="D15" s="26">
        <v>6589</v>
      </c>
      <c r="E15" s="27">
        <v>0</v>
      </c>
      <c r="F15" s="27">
        <v>0</v>
      </c>
      <c r="G15" s="27">
        <v>2994.88</v>
      </c>
      <c r="H15" s="27">
        <v>16021.96</v>
      </c>
      <c r="I15" s="27">
        <v>13737.3</v>
      </c>
      <c r="J15" s="28">
        <f t="shared" si="0"/>
        <v>-2284.66</v>
      </c>
      <c r="K15" s="27">
        <v>8747.54</v>
      </c>
      <c r="L15" s="29">
        <v>0</v>
      </c>
      <c r="M15" s="30">
        <f t="shared" si="1"/>
        <v>3121</v>
      </c>
      <c r="N15" s="27">
        <v>0</v>
      </c>
      <c r="O15" s="31">
        <v>0</v>
      </c>
      <c r="P15" s="27">
        <v>0</v>
      </c>
      <c r="Q15" s="27">
        <v>0</v>
      </c>
      <c r="R15" s="27">
        <v>0</v>
      </c>
      <c r="S15" s="27">
        <v>0</v>
      </c>
      <c r="T15" s="27">
        <v>3121</v>
      </c>
      <c r="U15" s="32">
        <v>0</v>
      </c>
      <c r="V15" s="33">
        <f t="shared" si="2"/>
        <v>3121</v>
      </c>
    </row>
    <row r="16" spans="1:22" ht="15" customHeight="1">
      <c r="A16" s="19">
        <v>8</v>
      </c>
      <c r="B16" s="73" t="s">
        <v>55</v>
      </c>
      <c r="C16" s="74"/>
      <c r="D16" s="26">
        <v>8333</v>
      </c>
      <c r="E16" s="27">
        <v>5933.96</v>
      </c>
      <c r="F16" s="27">
        <v>0</v>
      </c>
      <c r="G16" s="27">
        <v>0</v>
      </c>
      <c r="H16" s="27">
        <v>25063.16</v>
      </c>
      <c r="I16" s="27">
        <v>28114.55</v>
      </c>
      <c r="J16" s="28">
        <f t="shared" si="0"/>
        <v>3051.3899999999994</v>
      </c>
      <c r="K16" s="27">
        <v>5141.57</v>
      </c>
      <c r="L16" s="29">
        <v>8030</v>
      </c>
      <c r="M16" s="30">
        <f t="shared" si="1"/>
        <v>14104</v>
      </c>
      <c r="N16" s="27">
        <v>0</v>
      </c>
      <c r="O16" s="31">
        <v>0</v>
      </c>
      <c r="P16" s="27">
        <v>0</v>
      </c>
      <c r="Q16" s="27">
        <v>0</v>
      </c>
      <c r="R16" s="27">
        <v>2987</v>
      </c>
      <c r="S16" s="27">
        <v>2999</v>
      </c>
      <c r="T16" s="27">
        <v>8118</v>
      </c>
      <c r="U16" s="32">
        <v>0</v>
      </c>
      <c r="V16" s="33">
        <f t="shared" si="2"/>
        <v>14104</v>
      </c>
    </row>
    <row r="17" spans="1:22" ht="15" customHeight="1">
      <c r="A17" s="19">
        <v>9</v>
      </c>
      <c r="B17" s="73" t="s">
        <v>56</v>
      </c>
      <c r="C17" s="74"/>
      <c r="D17" s="26">
        <v>0</v>
      </c>
      <c r="E17" s="27">
        <v>0</v>
      </c>
      <c r="F17" s="27">
        <v>1682</v>
      </c>
      <c r="G17" s="27">
        <v>0</v>
      </c>
      <c r="H17" s="27">
        <v>8714</v>
      </c>
      <c r="I17" s="27">
        <v>8791</v>
      </c>
      <c r="J17" s="28">
        <f t="shared" si="0"/>
        <v>77</v>
      </c>
      <c r="K17" s="27">
        <v>1605</v>
      </c>
      <c r="L17" s="29">
        <v>0</v>
      </c>
      <c r="M17" s="30">
        <f t="shared" si="1"/>
        <v>0</v>
      </c>
      <c r="N17" s="27">
        <v>0</v>
      </c>
      <c r="O17" s="31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32">
        <v>0</v>
      </c>
      <c r="V17" s="33">
        <f t="shared" si="2"/>
        <v>0</v>
      </c>
    </row>
    <row r="18" spans="1:22" ht="15" customHeight="1">
      <c r="A18" s="19">
        <v>10</v>
      </c>
      <c r="B18" s="73" t="s">
        <v>57</v>
      </c>
      <c r="C18" s="74"/>
      <c r="D18" s="26"/>
      <c r="E18" s="27"/>
      <c r="F18" s="27"/>
      <c r="G18" s="27"/>
      <c r="H18" s="27"/>
      <c r="I18" s="27"/>
      <c r="J18" s="28">
        <f t="shared" si="0"/>
        <v>0</v>
      </c>
      <c r="K18" s="27"/>
      <c r="L18" s="29"/>
      <c r="M18" s="30">
        <f t="shared" si="1"/>
        <v>0</v>
      </c>
      <c r="N18" s="27"/>
      <c r="O18" s="31"/>
      <c r="P18" s="27"/>
      <c r="Q18" s="27"/>
      <c r="R18" s="27"/>
      <c r="S18" s="27"/>
      <c r="T18" s="27"/>
      <c r="U18" s="32"/>
      <c r="V18" s="33">
        <f t="shared" si="2"/>
        <v>0</v>
      </c>
    </row>
    <row r="19" spans="1:22" ht="15" customHeight="1">
      <c r="A19" s="19">
        <v>11</v>
      </c>
      <c r="B19" s="73" t="s">
        <v>58</v>
      </c>
      <c r="C19" s="74"/>
      <c r="D19" s="26">
        <v>0</v>
      </c>
      <c r="E19" s="27">
        <v>0</v>
      </c>
      <c r="F19" s="27">
        <v>14040.53</v>
      </c>
      <c r="G19" s="27">
        <v>1197.44</v>
      </c>
      <c r="H19" s="27">
        <v>17013.82</v>
      </c>
      <c r="I19" s="27">
        <v>20000.91</v>
      </c>
      <c r="J19" s="28">
        <f t="shared" si="0"/>
        <v>2987.09</v>
      </c>
      <c r="K19" s="27">
        <v>7316.76</v>
      </c>
      <c r="L19" s="29">
        <v>5998.41</v>
      </c>
      <c r="M19" s="30">
        <f t="shared" si="1"/>
        <v>10932.53</v>
      </c>
      <c r="N19" s="27">
        <v>0</v>
      </c>
      <c r="O19" s="31">
        <v>0</v>
      </c>
      <c r="P19" s="27">
        <v>0</v>
      </c>
      <c r="Q19" s="27">
        <v>0</v>
      </c>
      <c r="R19" s="27">
        <v>1369.68</v>
      </c>
      <c r="S19" s="27">
        <v>4749.17</v>
      </c>
      <c r="T19" s="27">
        <v>4813.68</v>
      </c>
      <c r="U19" s="32">
        <v>0</v>
      </c>
      <c r="V19" s="33">
        <f t="shared" si="2"/>
        <v>10932.53</v>
      </c>
    </row>
    <row r="20" spans="1:22" ht="15" customHeight="1">
      <c r="A20" s="21"/>
      <c r="B20" s="69" t="s">
        <v>59</v>
      </c>
      <c r="C20" s="70"/>
      <c r="D20" s="34">
        <f aca="true" t="shared" si="3" ref="D20:L20">SUM(D9:D19)</f>
        <v>339027</v>
      </c>
      <c r="E20" s="34">
        <f t="shared" si="3"/>
        <v>5933.96</v>
      </c>
      <c r="F20" s="34">
        <f t="shared" si="3"/>
        <v>16877.53</v>
      </c>
      <c r="G20" s="34">
        <f t="shared" si="3"/>
        <v>141938.32</v>
      </c>
      <c r="H20" s="34">
        <f t="shared" si="3"/>
        <v>325715.94</v>
      </c>
      <c r="I20" s="34">
        <f t="shared" si="3"/>
        <v>315991.75999999995</v>
      </c>
      <c r="J20" s="34">
        <f t="shared" si="3"/>
        <v>-9724.18</v>
      </c>
      <c r="K20" s="34">
        <f t="shared" si="3"/>
        <v>475104.87</v>
      </c>
      <c r="L20" s="34">
        <f t="shared" si="3"/>
        <v>136051.23</v>
      </c>
      <c r="M20" s="35">
        <f t="shared" si="1"/>
        <v>174447.35</v>
      </c>
      <c r="N20" s="34">
        <f aca="true" t="shared" si="4" ref="N20:V20">SUM(N9:N19)</f>
        <v>11297</v>
      </c>
      <c r="O20" s="34">
        <f t="shared" si="4"/>
        <v>6709</v>
      </c>
      <c r="P20" s="34">
        <f t="shared" si="4"/>
        <v>8328</v>
      </c>
      <c r="Q20" s="34">
        <f t="shared" si="4"/>
        <v>0</v>
      </c>
      <c r="R20" s="34">
        <f t="shared" si="4"/>
        <v>33885.68</v>
      </c>
      <c r="S20" s="34">
        <f t="shared" si="4"/>
        <v>54340.17</v>
      </c>
      <c r="T20" s="34">
        <f t="shared" si="4"/>
        <v>58906.5</v>
      </c>
      <c r="U20" s="34">
        <f t="shared" si="4"/>
        <v>981</v>
      </c>
      <c r="V20" s="36">
        <f t="shared" si="4"/>
        <v>174447.35</v>
      </c>
    </row>
    <row r="21" spans="1:22" ht="15" customHeight="1">
      <c r="A21" s="19">
        <v>12</v>
      </c>
      <c r="B21" s="73" t="s">
        <v>60</v>
      </c>
      <c r="C21" s="74"/>
      <c r="D21" s="26">
        <v>0</v>
      </c>
      <c r="E21" s="27">
        <v>17973</v>
      </c>
      <c r="F21" s="27">
        <v>210</v>
      </c>
      <c r="G21" s="27">
        <v>0</v>
      </c>
      <c r="H21" s="27">
        <v>6069</v>
      </c>
      <c r="I21" s="27">
        <v>7348</v>
      </c>
      <c r="J21" s="28">
        <f>+I21-H21</f>
        <v>1279</v>
      </c>
      <c r="K21" s="27">
        <v>21104</v>
      </c>
      <c r="L21" s="29">
        <v>23385</v>
      </c>
      <c r="M21" s="30">
        <f t="shared" si="1"/>
        <v>19185</v>
      </c>
      <c r="N21" s="27">
        <v>8476</v>
      </c>
      <c r="O21" s="31">
        <v>0</v>
      </c>
      <c r="P21" s="27">
        <v>0</v>
      </c>
      <c r="Q21" s="27">
        <v>0</v>
      </c>
      <c r="R21" s="27">
        <v>10030</v>
      </c>
      <c r="S21" s="27">
        <v>0</v>
      </c>
      <c r="T21" s="27">
        <v>679</v>
      </c>
      <c r="U21" s="32">
        <v>0</v>
      </c>
      <c r="V21" s="33">
        <f>SUM(N21:U21)</f>
        <v>19185</v>
      </c>
    </row>
    <row r="22" spans="1:22" ht="15" customHeight="1">
      <c r="A22" s="19">
        <v>13</v>
      </c>
      <c r="B22" s="73" t="s">
        <v>61</v>
      </c>
      <c r="C22" s="74"/>
      <c r="D22" s="26">
        <v>1847</v>
      </c>
      <c r="E22" s="27">
        <v>1544</v>
      </c>
      <c r="F22" s="27">
        <v>2065</v>
      </c>
      <c r="G22" s="27">
        <v>12194</v>
      </c>
      <c r="H22" s="27">
        <v>94522</v>
      </c>
      <c r="I22" s="27">
        <v>104859</v>
      </c>
      <c r="J22" s="28">
        <f>+I22-H22</f>
        <v>10337</v>
      </c>
      <c r="K22" s="27">
        <v>37733</v>
      </c>
      <c r="L22" s="29">
        <v>183966</v>
      </c>
      <c r="M22" s="30">
        <f t="shared" si="1"/>
        <v>153546</v>
      </c>
      <c r="N22" s="27">
        <v>111593</v>
      </c>
      <c r="O22" s="31">
        <v>0</v>
      </c>
      <c r="P22" s="27">
        <v>28963</v>
      </c>
      <c r="Q22" s="27">
        <v>0</v>
      </c>
      <c r="R22" s="27">
        <v>0</v>
      </c>
      <c r="S22" s="27">
        <v>11411</v>
      </c>
      <c r="T22" s="27">
        <v>0</v>
      </c>
      <c r="U22" s="32">
        <v>1579</v>
      </c>
      <c r="V22" s="33">
        <f>SUM(N22:U22)</f>
        <v>153546</v>
      </c>
    </row>
    <row r="23" spans="1:22" ht="15" customHeight="1">
      <c r="A23" s="19">
        <v>14</v>
      </c>
      <c r="B23" s="73" t="s">
        <v>62</v>
      </c>
      <c r="C23" s="74"/>
      <c r="D23" s="26">
        <v>0</v>
      </c>
      <c r="E23" s="27">
        <v>0</v>
      </c>
      <c r="F23" s="27">
        <v>2797</v>
      </c>
      <c r="G23" s="27">
        <v>1013</v>
      </c>
      <c r="H23" s="27">
        <v>30046</v>
      </c>
      <c r="I23" s="27">
        <v>21053</v>
      </c>
      <c r="J23" s="28">
        <f>+I23-H23</f>
        <v>-8993</v>
      </c>
      <c r="K23" s="27">
        <v>33710</v>
      </c>
      <c r="L23" s="29">
        <v>22579</v>
      </c>
      <c r="M23" s="30">
        <f t="shared" si="1"/>
        <v>1672</v>
      </c>
      <c r="N23" s="27">
        <v>0</v>
      </c>
      <c r="O23" s="31">
        <v>0</v>
      </c>
      <c r="P23" s="27">
        <v>0</v>
      </c>
      <c r="Q23" s="27">
        <v>0</v>
      </c>
      <c r="R23" s="27">
        <v>24</v>
      </c>
      <c r="S23" s="27">
        <v>1648</v>
      </c>
      <c r="T23" s="27">
        <v>0</v>
      </c>
      <c r="U23" s="32">
        <v>0</v>
      </c>
      <c r="V23" s="33">
        <f>SUM(N23:U23)</f>
        <v>1672</v>
      </c>
    </row>
    <row r="24" spans="1:22" ht="15" customHeight="1">
      <c r="A24" s="21"/>
      <c r="B24" s="69" t="s">
        <v>63</v>
      </c>
      <c r="C24" s="70"/>
      <c r="D24" s="34">
        <f aca="true" t="shared" si="5" ref="D24:L24">SUM(D21:D23)</f>
        <v>1847</v>
      </c>
      <c r="E24" s="34">
        <f t="shared" si="5"/>
        <v>19517</v>
      </c>
      <c r="F24" s="34">
        <f t="shared" si="5"/>
        <v>5072</v>
      </c>
      <c r="G24" s="34">
        <f t="shared" si="5"/>
        <v>13207</v>
      </c>
      <c r="H24" s="34">
        <f t="shared" si="5"/>
        <v>130637</v>
      </c>
      <c r="I24" s="34">
        <f t="shared" si="5"/>
        <v>133260</v>
      </c>
      <c r="J24" s="34">
        <f t="shared" si="5"/>
        <v>2623</v>
      </c>
      <c r="K24" s="34">
        <f t="shared" si="5"/>
        <v>92547</v>
      </c>
      <c r="L24" s="37">
        <f t="shared" si="5"/>
        <v>229930</v>
      </c>
      <c r="M24" s="35">
        <f t="shared" si="1"/>
        <v>174403</v>
      </c>
      <c r="N24" s="34">
        <f aca="true" t="shared" si="6" ref="N24:V24">SUM(N21:N23)</f>
        <v>120069</v>
      </c>
      <c r="O24" s="34">
        <f t="shared" si="6"/>
        <v>0</v>
      </c>
      <c r="P24" s="34">
        <f t="shared" si="6"/>
        <v>28963</v>
      </c>
      <c r="Q24" s="34">
        <f t="shared" si="6"/>
        <v>0</v>
      </c>
      <c r="R24" s="34">
        <f t="shared" si="6"/>
        <v>10054</v>
      </c>
      <c r="S24" s="34">
        <f t="shared" si="6"/>
        <v>13059</v>
      </c>
      <c r="T24" s="34">
        <f t="shared" si="6"/>
        <v>679</v>
      </c>
      <c r="U24" s="34">
        <f t="shared" si="6"/>
        <v>1579</v>
      </c>
      <c r="V24" s="36">
        <f t="shared" si="6"/>
        <v>174403</v>
      </c>
    </row>
    <row r="25" spans="1:22" ht="15" customHeight="1">
      <c r="A25" s="19">
        <v>15</v>
      </c>
      <c r="B25" s="73" t="s">
        <v>64</v>
      </c>
      <c r="C25" s="74"/>
      <c r="D25" s="26">
        <v>51035</v>
      </c>
      <c r="E25" s="27">
        <v>760.11</v>
      </c>
      <c r="F25" s="27">
        <v>1519.22</v>
      </c>
      <c r="G25" s="27">
        <v>0</v>
      </c>
      <c r="H25" s="27">
        <v>0</v>
      </c>
      <c r="I25" s="27">
        <v>0</v>
      </c>
      <c r="J25" s="28">
        <f>+I25-H25</f>
        <v>0</v>
      </c>
      <c r="K25" s="27">
        <v>760.11</v>
      </c>
      <c r="L25" s="29">
        <v>0</v>
      </c>
      <c r="M25" s="30">
        <f t="shared" si="1"/>
        <v>52554.22</v>
      </c>
      <c r="N25" s="27">
        <v>0</v>
      </c>
      <c r="O25" s="31">
        <v>0</v>
      </c>
      <c r="P25" s="27">
        <v>0</v>
      </c>
      <c r="Q25" s="27">
        <v>0</v>
      </c>
      <c r="R25" s="27">
        <v>0</v>
      </c>
      <c r="S25" s="27">
        <v>0</v>
      </c>
      <c r="T25" s="27">
        <v>52554.22</v>
      </c>
      <c r="U25" s="32">
        <v>0</v>
      </c>
      <c r="V25" s="33">
        <f>SUM(N25:U25)</f>
        <v>52554.22</v>
      </c>
    </row>
    <row r="26" spans="1:22" ht="15" customHeight="1">
      <c r="A26" s="19">
        <v>16</v>
      </c>
      <c r="B26" s="73" t="s">
        <v>65</v>
      </c>
      <c r="C26" s="74"/>
      <c r="D26" s="26">
        <v>0</v>
      </c>
      <c r="E26" s="27">
        <v>1608</v>
      </c>
      <c r="F26" s="27">
        <v>0</v>
      </c>
      <c r="G26" s="27">
        <v>0</v>
      </c>
      <c r="H26" s="27">
        <v>1655</v>
      </c>
      <c r="I26" s="27">
        <v>868</v>
      </c>
      <c r="J26" s="28">
        <f>+I26-H26</f>
        <v>-787</v>
      </c>
      <c r="K26" s="27">
        <v>2395</v>
      </c>
      <c r="L26" s="29">
        <v>2395</v>
      </c>
      <c r="M26" s="30">
        <f t="shared" si="1"/>
        <v>2395</v>
      </c>
      <c r="N26" s="27">
        <v>2395</v>
      </c>
      <c r="O26" s="31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32">
        <v>0</v>
      </c>
      <c r="V26" s="33">
        <f>SUM(N26:U26)</f>
        <v>2395</v>
      </c>
    </row>
    <row r="27" spans="1:22" ht="15" customHeight="1">
      <c r="A27" s="21"/>
      <c r="B27" s="69" t="s">
        <v>66</v>
      </c>
      <c r="C27" s="70"/>
      <c r="D27" s="38">
        <f aca="true" t="shared" si="7" ref="D27:J27">SUM(D25:D26)</f>
        <v>51035</v>
      </c>
      <c r="E27" s="38">
        <f t="shared" si="7"/>
        <v>2368.11</v>
      </c>
      <c r="F27" s="38">
        <f t="shared" si="7"/>
        <v>1519.22</v>
      </c>
      <c r="G27" s="38">
        <f t="shared" si="7"/>
        <v>0</v>
      </c>
      <c r="H27" s="38">
        <f t="shared" si="7"/>
        <v>1655</v>
      </c>
      <c r="I27" s="38">
        <f t="shared" si="7"/>
        <v>868</v>
      </c>
      <c r="J27" s="38">
        <f t="shared" si="7"/>
        <v>-787</v>
      </c>
      <c r="K27" s="38">
        <f>L27+M27-(D27+E27+F27+G27)</f>
        <v>3182</v>
      </c>
      <c r="L27" s="38">
        <f>SUM(K25:K26)</f>
        <v>3155.11</v>
      </c>
      <c r="M27" s="38">
        <f aca="true" t="shared" si="8" ref="M27:V27">SUM(M25:M26)</f>
        <v>54949.22</v>
      </c>
      <c r="N27" s="38">
        <f t="shared" si="8"/>
        <v>2395</v>
      </c>
      <c r="O27" s="38">
        <f t="shared" si="8"/>
        <v>0</v>
      </c>
      <c r="P27" s="38">
        <f t="shared" si="8"/>
        <v>0</v>
      </c>
      <c r="Q27" s="38">
        <f t="shared" si="8"/>
        <v>0</v>
      </c>
      <c r="R27" s="38">
        <f t="shared" si="8"/>
        <v>0</v>
      </c>
      <c r="S27" s="38">
        <f t="shared" si="8"/>
        <v>0</v>
      </c>
      <c r="T27" s="38">
        <f t="shared" si="8"/>
        <v>52554.22</v>
      </c>
      <c r="U27" s="38">
        <f t="shared" si="8"/>
        <v>0</v>
      </c>
      <c r="V27" s="39">
        <f t="shared" si="8"/>
        <v>54949.22</v>
      </c>
    </row>
    <row r="28" spans="1:22" ht="15" customHeight="1">
      <c r="A28" s="22"/>
      <c r="B28" s="71" t="s">
        <v>67</v>
      </c>
      <c r="C28" s="72"/>
      <c r="D28" s="40">
        <f aca="true" t="shared" si="9" ref="D28:V28">+D20+D24+D27</f>
        <v>391909</v>
      </c>
      <c r="E28" s="40">
        <f t="shared" si="9"/>
        <v>27819.07</v>
      </c>
      <c r="F28" s="40">
        <f t="shared" si="9"/>
        <v>23468.75</v>
      </c>
      <c r="G28" s="40">
        <f t="shared" si="9"/>
        <v>155145.32</v>
      </c>
      <c r="H28" s="40">
        <f t="shared" si="9"/>
        <v>458007.94</v>
      </c>
      <c r="I28" s="40">
        <f t="shared" si="9"/>
        <v>450119.75999999995</v>
      </c>
      <c r="J28" s="40">
        <f t="shared" si="9"/>
        <v>-7888.18</v>
      </c>
      <c r="K28" s="40">
        <f t="shared" si="9"/>
        <v>570833.87</v>
      </c>
      <c r="L28" s="40">
        <f t="shared" si="9"/>
        <v>369136.33999999997</v>
      </c>
      <c r="M28" s="40">
        <f t="shared" si="9"/>
        <v>403799.56999999995</v>
      </c>
      <c r="N28" s="40">
        <f t="shared" si="9"/>
        <v>133761</v>
      </c>
      <c r="O28" s="40">
        <f t="shared" si="9"/>
        <v>6709</v>
      </c>
      <c r="P28" s="40">
        <f t="shared" si="9"/>
        <v>37291</v>
      </c>
      <c r="Q28" s="40">
        <f t="shared" si="9"/>
        <v>0</v>
      </c>
      <c r="R28" s="40">
        <f t="shared" si="9"/>
        <v>43939.68</v>
      </c>
      <c r="S28" s="40">
        <f t="shared" si="9"/>
        <v>67399.17</v>
      </c>
      <c r="T28" s="40">
        <f t="shared" si="9"/>
        <v>112139.72</v>
      </c>
      <c r="U28" s="40">
        <f t="shared" si="9"/>
        <v>2560</v>
      </c>
      <c r="V28" s="41">
        <f t="shared" si="9"/>
        <v>403799.56999999995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10.710937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16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1</v>
      </c>
      <c r="O1" s="92"/>
      <c r="P1" s="92"/>
      <c r="Q1" s="92"/>
      <c r="R1" s="92"/>
      <c r="S1" s="92"/>
      <c r="T1" s="92"/>
      <c r="U1" s="92"/>
      <c r="V1" s="92"/>
    </row>
    <row r="2" spans="1:22" ht="21" customHeight="1">
      <c r="A2" s="17"/>
      <c r="B2" s="94" t="s">
        <v>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 t="s">
        <v>81</v>
      </c>
      <c r="O2" s="95"/>
      <c r="P2" s="95"/>
      <c r="Q2" s="95"/>
      <c r="R2" s="95"/>
      <c r="S2" s="95"/>
      <c r="T2" s="95"/>
      <c r="U2" s="95"/>
      <c r="V2" s="95"/>
    </row>
    <row r="3" spans="1:22" ht="16.5" customHeight="1">
      <c r="A3" s="3"/>
      <c r="B3" s="3"/>
      <c r="C3" s="4"/>
      <c r="D3" s="96" t="s">
        <v>3</v>
      </c>
      <c r="E3" s="97"/>
      <c r="F3" s="97"/>
      <c r="G3" s="97"/>
      <c r="H3" s="97"/>
      <c r="I3" s="97"/>
      <c r="J3" s="97"/>
      <c r="K3" s="97"/>
      <c r="L3" s="97"/>
      <c r="M3" s="98"/>
      <c r="N3" s="99" t="s">
        <v>4</v>
      </c>
      <c r="O3" s="100"/>
      <c r="P3" s="100"/>
      <c r="Q3" s="100"/>
      <c r="R3" s="100"/>
      <c r="S3" s="100"/>
      <c r="T3" s="100"/>
      <c r="U3" s="100"/>
      <c r="V3" s="101"/>
    </row>
    <row r="4" spans="1:22" ht="12.75" customHeight="1">
      <c r="A4" s="112" t="s">
        <v>5</v>
      </c>
      <c r="B4" s="113"/>
      <c r="C4" s="114"/>
      <c r="D4" s="80" t="s">
        <v>6</v>
      </c>
      <c r="E4" s="77" t="s">
        <v>7</v>
      </c>
      <c r="F4" s="80" t="s">
        <v>8</v>
      </c>
      <c r="G4" s="77" t="s">
        <v>9</v>
      </c>
      <c r="H4" s="80" t="s">
        <v>10</v>
      </c>
      <c r="I4" s="77" t="s">
        <v>11</v>
      </c>
      <c r="J4" s="80" t="s">
        <v>12</v>
      </c>
      <c r="K4" s="77" t="s">
        <v>13</v>
      </c>
      <c r="L4" s="80" t="s">
        <v>14</v>
      </c>
      <c r="M4" s="77" t="s">
        <v>15</v>
      </c>
      <c r="N4" s="80" t="s">
        <v>16</v>
      </c>
      <c r="O4" s="77" t="s">
        <v>17</v>
      </c>
      <c r="P4" s="80" t="s">
        <v>18</v>
      </c>
      <c r="Q4" s="77" t="s">
        <v>19</v>
      </c>
      <c r="R4" s="80" t="s">
        <v>20</v>
      </c>
      <c r="S4" s="77" t="s">
        <v>21</v>
      </c>
      <c r="T4" s="80" t="s">
        <v>22</v>
      </c>
      <c r="U4" s="77" t="s">
        <v>23</v>
      </c>
      <c r="V4" s="80" t="s">
        <v>24</v>
      </c>
    </row>
    <row r="5" spans="1:22" ht="15.75" customHeight="1">
      <c r="A5" s="106" t="s">
        <v>25</v>
      </c>
      <c r="B5" s="107"/>
      <c r="C5" s="108"/>
      <c r="D5" s="81"/>
      <c r="E5" s="78"/>
      <c r="F5" s="81"/>
      <c r="G5" s="78"/>
      <c r="H5" s="81"/>
      <c r="I5" s="78"/>
      <c r="J5" s="81"/>
      <c r="K5" s="78"/>
      <c r="L5" s="81"/>
      <c r="M5" s="78"/>
      <c r="N5" s="81"/>
      <c r="O5" s="78"/>
      <c r="P5" s="81"/>
      <c r="Q5" s="78"/>
      <c r="R5" s="81"/>
      <c r="S5" s="78"/>
      <c r="T5" s="81"/>
      <c r="U5" s="78"/>
      <c r="V5" s="81"/>
    </row>
    <row r="6" spans="1:22" ht="136.5" customHeight="1">
      <c r="A6" s="109"/>
      <c r="B6" s="110"/>
      <c r="C6" s="111"/>
      <c r="D6" s="82"/>
      <c r="E6" s="79"/>
      <c r="F6" s="82"/>
      <c r="G6" s="79"/>
      <c r="H6" s="82"/>
      <c r="I6" s="79"/>
      <c r="J6" s="82"/>
      <c r="K6" s="79"/>
      <c r="L6" s="82"/>
      <c r="M6" s="79"/>
      <c r="N6" s="82"/>
      <c r="O6" s="79"/>
      <c r="P6" s="82"/>
      <c r="Q6" s="79"/>
      <c r="R6" s="82"/>
      <c r="S6" s="79"/>
      <c r="T6" s="82"/>
      <c r="U6" s="79"/>
      <c r="V6" s="82"/>
    </row>
    <row r="7" spans="1:22" ht="15" customHeight="1">
      <c r="A7" s="18" t="s">
        <v>26</v>
      </c>
      <c r="B7" s="86" t="s">
        <v>27</v>
      </c>
      <c r="C7" s="86"/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  <c r="N7" s="5" t="s">
        <v>38</v>
      </c>
      <c r="O7" s="5" t="s">
        <v>39</v>
      </c>
      <c r="P7" s="5" t="s">
        <v>40</v>
      </c>
      <c r="Q7" s="5" t="s">
        <v>41</v>
      </c>
      <c r="R7" s="5" t="s">
        <v>42</v>
      </c>
      <c r="S7" s="5" t="s">
        <v>43</v>
      </c>
      <c r="T7" s="5" t="s">
        <v>44</v>
      </c>
      <c r="U7" s="5" t="s">
        <v>45</v>
      </c>
      <c r="V7" s="5" t="s">
        <v>46</v>
      </c>
    </row>
    <row r="8" spans="1:22" ht="15" customHeight="1">
      <c r="A8" s="87" t="s">
        <v>68</v>
      </c>
      <c r="B8" s="87"/>
      <c r="C8" s="87"/>
      <c r="D8" s="6"/>
      <c r="E8" s="7"/>
      <c r="F8" s="7"/>
      <c r="G8" s="7"/>
      <c r="H8" s="7"/>
      <c r="I8" s="7"/>
      <c r="J8" s="7"/>
      <c r="K8" s="6"/>
      <c r="L8" s="7"/>
      <c r="M8" s="6"/>
      <c r="N8" s="6"/>
      <c r="O8" s="6"/>
      <c r="P8" s="7"/>
      <c r="Q8" s="7"/>
      <c r="R8" s="7"/>
      <c r="S8" s="7"/>
      <c r="T8" s="7"/>
      <c r="U8" s="7"/>
      <c r="V8" s="6"/>
    </row>
    <row r="9" spans="1:22" ht="15" customHeight="1">
      <c r="A9" s="1">
        <v>17</v>
      </c>
      <c r="B9" s="73" t="s">
        <v>69</v>
      </c>
      <c r="C9" s="102"/>
      <c r="D9" s="2"/>
      <c r="E9" s="42">
        <v>6647</v>
      </c>
      <c r="F9" s="42">
        <v>0</v>
      </c>
      <c r="G9" s="42">
        <v>0</v>
      </c>
      <c r="H9" s="43">
        <v>16351</v>
      </c>
      <c r="I9" s="42">
        <v>19789</v>
      </c>
      <c r="J9" s="44">
        <f aca="true" t="shared" si="0" ref="J9:J17">+I9-H9</f>
        <v>3438</v>
      </c>
      <c r="K9" s="45"/>
      <c r="L9" s="43">
        <v>71689</v>
      </c>
      <c r="M9" s="44">
        <f aca="true" t="shared" si="1" ref="M9:M17">+D9+E9+F9+G9-J9-K9+L9</f>
        <v>74898</v>
      </c>
      <c r="N9" s="43">
        <v>0</v>
      </c>
      <c r="O9" s="45"/>
      <c r="P9" s="43">
        <v>1401</v>
      </c>
      <c r="Q9" s="43">
        <v>0</v>
      </c>
      <c r="R9" s="43">
        <v>36358</v>
      </c>
      <c r="S9" s="43">
        <v>0</v>
      </c>
      <c r="T9" s="43">
        <v>0</v>
      </c>
      <c r="U9" s="43">
        <v>37139</v>
      </c>
      <c r="V9" s="44">
        <f aca="true" t="shared" si="2" ref="V9:V17">SUM(N9:U9)</f>
        <v>74898</v>
      </c>
    </row>
    <row r="10" spans="1:22" ht="15" customHeight="1">
      <c r="A10" s="1">
        <v>18</v>
      </c>
      <c r="B10" s="73" t="s">
        <v>70</v>
      </c>
      <c r="C10" s="102"/>
      <c r="D10" s="2"/>
      <c r="E10" s="42">
        <v>595</v>
      </c>
      <c r="F10" s="42">
        <v>2405.27</v>
      </c>
      <c r="G10" s="42">
        <v>3120</v>
      </c>
      <c r="H10" s="43">
        <v>12408.59</v>
      </c>
      <c r="I10" s="42">
        <v>14305.73</v>
      </c>
      <c r="J10" s="44">
        <f t="shared" si="0"/>
        <v>1897.1399999999994</v>
      </c>
      <c r="K10" s="45"/>
      <c r="L10" s="43">
        <v>33442</v>
      </c>
      <c r="M10" s="44">
        <f t="shared" si="1"/>
        <v>37665.130000000005</v>
      </c>
      <c r="N10" s="43">
        <v>0</v>
      </c>
      <c r="O10" s="45"/>
      <c r="P10" s="43">
        <v>753</v>
      </c>
      <c r="Q10" s="43">
        <v>0</v>
      </c>
      <c r="R10" s="43">
        <v>17229</v>
      </c>
      <c r="S10" s="43">
        <v>0</v>
      </c>
      <c r="T10" s="43">
        <v>1133.13</v>
      </c>
      <c r="U10" s="43">
        <v>18550</v>
      </c>
      <c r="V10" s="44">
        <f t="shared" si="2"/>
        <v>37665.130000000005</v>
      </c>
    </row>
    <row r="11" spans="1:22" ht="15" customHeight="1">
      <c r="A11" s="1">
        <v>19</v>
      </c>
      <c r="B11" s="73" t="s">
        <v>71</v>
      </c>
      <c r="C11" s="102"/>
      <c r="D11" s="2"/>
      <c r="E11" s="42">
        <v>4632.04</v>
      </c>
      <c r="F11" s="42">
        <v>0</v>
      </c>
      <c r="G11" s="42">
        <v>2511</v>
      </c>
      <c r="H11" s="43">
        <v>3768.67</v>
      </c>
      <c r="I11" s="42">
        <v>6858.28</v>
      </c>
      <c r="J11" s="44">
        <f t="shared" si="0"/>
        <v>3089.6099999999997</v>
      </c>
      <c r="K11" s="45"/>
      <c r="L11" s="43">
        <v>9811</v>
      </c>
      <c r="M11" s="44">
        <f t="shared" si="1"/>
        <v>13864.43</v>
      </c>
      <c r="N11" s="43">
        <v>0</v>
      </c>
      <c r="O11" s="45"/>
      <c r="P11" s="43">
        <v>794</v>
      </c>
      <c r="Q11" s="43">
        <v>0</v>
      </c>
      <c r="R11" s="43">
        <v>202</v>
      </c>
      <c r="S11" s="43">
        <v>0</v>
      </c>
      <c r="T11" s="43">
        <v>0</v>
      </c>
      <c r="U11" s="43">
        <v>12868.43</v>
      </c>
      <c r="V11" s="44">
        <f t="shared" si="2"/>
        <v>13864.43</v>
      </c>
    </row>
    <row r="12" spans="1:22" ht="15" customHeight="1">
      <c r="A12" s="1">
        <v>20</v>
      </c>
      <c r="B12" s="73" t="s">
        <v>72</v>
      </c>
      <c r="C12" s="102"/>
      <c r="D12" s="2"/>
      <c r="E12" s="42">
        <v>3134</v>
      </c>
      <c r="F12" s="42">
        <v>0</v>
      </c>
      <c r="G12" s="42">
        <v>18063</v>
      </c>
      <c r="H12" s="43">
        <v>24275</v>
      </c>
      <c r="I12" s="42">
        <v>22308</v>
      </c>
      <c r="J12" s="44">
        <f t="shared" si="0"/>
        <v>-1967</v>
      </c>
      <c r="K12" s="45"/>
      <c r="L12" s="43">
        <v>34183</v>
      </c>
      <c r="M12" s="44">
        <f t="shared" si="1"/>
        <v>57347</v>
      </c>
      <c r="N12" s="43">
        <v>16209</v>
      </c>
      <c r="O12" s="45"/>
      <c r="P12" s="43">
        <v>3141</v>
      </c>
      <c r="Q12" s="43">
        <v>0</v>
      </c>
      <c r="R12" s="43">
        <v>37997</v>
      </c>
      <c r="S12" s="43">
        <v>0</v>
      </c>
      <c r="T12" s="43">
        <v>0</v>
      </c>
      <c r="U12" s="43">
        <v>0</v>
      </c>
      <c r="V12" s="44">
        <f t="shared" si="2"/>
        <v>57347</v>
      </c>
    </row>
    <row r="13" spans="1:22" ht="15" customHeight="1">
      <c r="A13" s="1">
        <v>21</v>
      </c>
      <c r="B13" s="73" t="s">
        <v>73</v>
      </c>
      <c r="C13" s="102"/>
      <c r="D13" s="2"/>
      <c r="E13" s="42">
        <v>0</v>
      </c>
      <c r="F13" s="42">
        <v>0</v>
      </c>
      <c r="G13" s="42">
        <v>0</v>
      </c>
      <c r="H13" s="43">
        <v>2743</v>
      </c>
      <c r="I13" s="42">
        <v>4611</v>
      </c>
      <c r="J13" s="44">
        <f t="shared" si="0"/>
        <v>1868</v>
      </c>
      <c r="K13" s="45"/>
      <c r="L13" s="43">
        <v>4662</v>
      </c>
      <c r="M13" s="44">
        <f t="shared" si="1"/>
        <v>2794</v>
      </c>
      <c r="N13" s="43">
        <v>0</v>
      </c>
      <c r="O13" s="45"/>
      <c r="P13" s="43">
        <v>0</v>
      </c>
      <c r="Q13" s="43">
        <v>0</v>
      </c>
      <c r="R13" s="43">
        <v>2794</v>
      </c>
      <c r="S13" s="43">
        <v>0</v>
      </c>
      <c r="T13" s="43">
        <v>0</v>
      </c>
      <c r="U13" s="43">
        <v>0</v>
      </c>
      <c r="V13" s="44">
        <f t="shared" si="2"/>
        <v>2794</v>
      </c>
    </row>
    <row r="14" spans="1:22" ht="15" customHeight="1">
      <c r="A14" s="1">
        <v>22</v>
      </c>
      <c r="B14" s="73" t="s">
        <v>74</v>
      </c>
      <c r="C14" s="102"/>
      <c r="D14" s="2"/>
      <c r="E14" s="42">
        <v>0</v>
      </c>
      <c r="F14" s="42">
        <v>0</v>
      </c>
      <c r="G14" s="42">
        <v>0</v>
      </c>
      <c r="H14" s="43">
        <v>3182</v>
      </c>
      <c r="I14" s="42">
        <v>5787</v>
      </c>
      <c r="J14" s="44">
        <f t="shared" si="0"/>
        <v>2605</v>
      </c>
      <c r="K14" s="45"/>
      <c r="L14" s="43">
        <v>3486</v>
      </c>
      <c r="M14" s="44">
        <f t="shared" si="1"/>
        <v>881</v>
      </c>
      <c r="N14" s="43">
        <v>0</v>
      </c>
      <c r="O14" s="45"/>
      <c r="P14" s="43">
        <v>563</v>
      </c>
      <c r="Q14" s="43">
        <v>0</v>
      </c>
      <c r="R14" s="43">
        <v>0</v>
      </c>
      <c r="S14" s="43">
        <v>0</v>
      </c>
      <c r="T14" s="43">
        <v>0</v>
      </c>
      <c r="U14" s="43">
        <v>318</v>
      </c>
      <c r="V14" s="44">
        <f t="shared" si="2"/>
        <v>881</v>
      </c>
    </row>
    <row r="15" spans="1:22" ht="15" customHeight="1">
      <c r="A15" s="1">
        <v>23</v>
      </c>
      <c r="B15" s="73" t="s">
        <v>75</v>
      </c>
      <c r="C15" s="102"/>
      <c r="D15" s="2"/>
      <c r="E15" s="42"/>
      <c r="F15" s="42"/>
      <c r="G15" s="42"/>
      <c r="H15" s="43"/>
      <c r="I15" s="42"/>
      <c r="J15" s="44">
        <f t="shared" si="0"/>
        <v>0</v>
      </c>
      <c r="K15" s="45"/>
      <c r="L15" s="43"/>
      <c r="M15" s="44">
        <f t="shared" si="1"/>
        <v>0</v>
      </c>
      <c r="N15" s="43"/>
      <c r="O15" s="45"/>
      <c r="P15" s="43"/>
      <c r="Q15" s="43"/>
      <c r="R15" s="43"/>
      <c r="S15" s="43"/>
      <c r="T15" s="43"/>
      <c r="U15" s="43"/>
      <c r="V15" s="44">
        <f t="shared" si="2"/>
        <v>0</v>
      </c>
    </row>
    <row r="16" spans="1:22" ht="15" customHeight="1">
      <c r="A16" s="1">
        <v>24</v>
      </c>
      <c r="B16" s="73" t="s">
        <v>76</v>
      </c>
      <c r="C16" s="102"/>
      <c r="D16" s="2"/>
      <c r="E16" s="42">
        <v>0</v>
      </c>
      <c r="F16" s="42">
        <v>0</v>
      </c>
      <c r="G16" s="42">
        <v>0</v>
      </c>
      <c r="H16" s="42">
        <v>13973</v>
      </c>
      <c r="I16" s="42">
        <v>8948</v>
      </c>
      <c r="J16" s="44">
        <f t="shared" si="0"/>
        <v>-5025</v>
      </c>
      <c r="K16" s="45"/>
      <c r="L16" s="43">
        <v>1354</v>
      </c>
      <c r="M16" s="44">
        <f t="shared" si="1"/>
        <v>6379</v>
      </c>
      <c r="N16" s="43">
        <v>0</v>
      </c>
      <c r="O16" s="45"/>
      <c r="P16" s="43">
        <v>2797</v>
      </c>
      <c r="Q16" s="43">
        <v>0</v>
      </c>
      <c r="R16" s="43">
        <v>1449</v>
      </c>
      <c r="S16" s="43">
        <v>2133</v>
      </c>
      <c r="T16" s="43">
        <v>0</v>
      </c>
      <c r="U16" s="43">
        <v>0</v>
      </c>
      <c r="V16" s="44">
        <f t="shared" si="2"/>
        <v>6379</v>
      </c>
    </row>
    <row r="17" spans="1:22" ht="15" customHeight="1">
      <c r="A17" s="1">
        <v>25</v>
      </c>
      <c r="B17" s="73" t="s">
        <v>77</v>
      </c>
      <c r="C17" s="102"/>
      <c r="D17" s="2"/>
      <c r="E17" s="42">
        <v>0</v>
      </c>
      <c r="F17" s="42">
        <v>0</v>
      </c>
      <c r="G17" s="42">
        <v>234</v>
      </c>
      <c r="H17" s="42">
        <v>30806</v>
      </c>
      <c r="I17" s="42">
        <v>36131</v>
      </c>
      <c r="J17" s="44">
        <f t="shared" si="0"/>
        <v>5325</v>
      </c>
      <c r="K17" s="45"/>
      <c r="L17" s="43">
        <v>42265.76</v>
      </c>
      <c r="M17" s="44">
        <f t="shared" si="1"/>
        <v>37174.76</v>
      </c>
      <c r="N17" s="43">
        <v>0</v>
      </c>
      <c r="O17" s="45"/>
      <c r="P17" s="43">
        <v>0</v>
      </c>
      <c r="Q17" s="43">
        <v>0</v>
      </c>
      <c r="R17" s="43">
        <v>26927</v>
      </c>
      <c r="S17" s="43">
        <v>10247.76</v>
      </c>
      <c r="T17" s="43">
        <v>0</v>
      </c>
      <c r="U17" s="43">
        <v>0</v>
      </c>
      <c r="V17" s="44">
        <f t="shared" si="2"/>
        <v>37174.76</v>
      </c>
    </row>
    <row r="18" spans="1:22" ht="15" customHeight="1">
      <c r="A18" s="24"/>
      <c r="B18" s="103" t="s">
        <v>78</v>
      </c>
      <c r="C18" s="104"/>
      <c r="D18" s="46">
        <f aca="true" t="shared" si="3" ref="D18:V18">SUM(D9:D17)</f>
        <v>0</v>
      </c>
      <c r="E18" s="47">
        <f t="shared" si="3"/>
        <v>15008.04</v>
      </c>
      <c r="F18" s="47">
        <f t="shared" si="3"/>
        <v>2405.27</v>
      </c>
      <c r="G18" s="47">
        <f t="shared" si="3"/>
        <v>23928</v>
      </c>
      <c r="H18" s="47">
        <f t="shared" si="3"/>
        <v>107507.26000000001</v>
      </c>
      <c r="I18" s="47">
        <f t="shared" si="3"/>
        <v>118738.01</v>
      </c>
      <c r="J18" s="48">
        <f t="shared" si="3"/>
        <v>11230.75</v>
      </c>
      <c r="K18" s="47">
        <f t="shared" si="3"/>
        <v>0</v>
      </c>
      <c r="L18" s="49">
        <f t="shared" si="3"/>
        <v>200892.76</v>
      </c>
      <c r="M18" s="48">
        <f t="shared" si="3"/>
        <v>231003.32</v>
      </c>
      <c r="N18" s="48">
        <f t="shared" si="3"/>
        <v>16209</v>
      </c>
      <c r="O18" s="48">
        <f t="shared" si="3"/>
        <v>0</v>
      </c>
      <c r="P18" s="47">
        <f t="shared" si="3"/>
        <v>9449</v>
      </c>
      <c r="Q18" s="47">
        <f t="shared" si="3"/>
        <v>0</v>
      </c>
      <c r="R18" s="47">
        <f t="shared" si="3"/>
        <v>122956</v>
      </c>
      <c r="S18" s="47">
        <f t="shared" si="3"/>
        <v>12380.76</v>
      </c>
      <c r="T18" s="47">
        <f t="shared" si="3"/>
        <v>1133.13</v>
      </c>
      <c r="U18" s="47">
        <f t="shared" si="3"/>
        <v>68875.43</v>
      </c>
      <c r="V18" s="48">
        <f t="shared" si="3"/>
        <v>231003.32</v>
      </c>
    </row>
    <row r="22" spans="8:11" ht="15" customHeight="1">
      <c r="H22" s="105" t="s">
        <v>79</v>
      </c>
      <c r="I22" s="105"/>
      <c r="J22" s="105"/>
      <c r="K22" s="8">
        <f>+('semilavorati mensile'!K28)-('semilavorati mensile'!L28+'monomeri mensile'!L18)</f>
        <v>804.7700000000186</v>
      </c>
    </row>
  </sheetData>
  <sheetProtection selectLockedCells="1" selectUnlockedCells="1"/>
  <mergeCells count="41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9.710937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25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 t="s">
        <v>1</v>
      </c>
      <c r="N1" s="93"/>
      <c r="O1" s="93"/>
      <c r="P1" s="93"/>
      <c r="Q1" s="93"/>
      <c r="R1" s="93"/>
      <c r="S1" s="93"/>
      <c r="T1" s="93"/>
      <c r="U1" s="93"/>
    </row>
    <row r="2" spans="1:21" ht="21" customHeight="1">
      <c r="A2" s="50"/>
      <c r="B2" s="127" t="s">
        <v>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95" t="s">
        <v>81</v>
      </c>
      <c r="N2" s="95"/>
      <c r="O2" s="95"/>
      <c r="P2" s="95"/>
      <c r="Q2" s="95"/>
      <c r="R2" s="95"/>
      <c r="S2" s="95"/>
      <c r="T2" s="95"/>
      <c r="U2" s="95"/>
    </row>
    <row r="3" spans="1:21" ht="16.5" customHeight="1">
      <c r="A3" s="51"/>
      <c r="B3" s="52"/>
      <c r="C3" s="128" t="s">
        <v>3</v>
      </c>
      <c r="D3" s="129"/>
      <c r="E3" s="129"/>
      <c r="F3" s="129"/>
      <c r="G3" s="129"/>
      <c r="H3" s="129"/>
      <c r="I3" s="129"/>
      <c r="J3" s="129"/>
      <c r="K3" s="129"/>
      <c r="L3" s="130"/>
      <c r="M3" s="131" t="s">
        <v>4</v>
      </c>
      <c r="N3" s="132"/>
      <c r="O3" s="132"/>
      <c r="P3" s="132"/>
      <c r="Q3" s="132"/>
      <c r="R3" s="132"/>
      <c r="S3" s="132"/>
      <c r="T3" s="132"/>
      <c r="U3" s="133"/>
    </row>
    <row r="4" spans="1:21" ht="12.75" customHeight="1">
      <c r="A4" s="123" t="s">
        <v>5</v>
      </c>
      <c r="B4" s="124"/>
      <c r="C4" s="117" t="s">
        <v>6</v>
      </c>
      <c r="D4" s="120" t="s">
        <v>7</v>
      </c>
      <c r="E4" s="117" t="s">
        <v>8</v>
      </c>
      <c r="F4" s="120" t="s">
        <v>9</v>
      </c>
      <c r="G4" s="117" t="s">
        <v>10</v>
      </c>
      <c r="H4" s="120" t="s">
        <v>11</v>
      </c>
      <c r="I4" s="117" t="s">
        <v>12</v>
      </c>
      <c r="J4" s="120" t="s">
        <v>13</v>
      </c>
      <c r="K4" s="117" t="s">
        <v>14</v>
      </c>
      <c r="L4" s="120" t="s">
        <v>15</v>
      </c>
      <c r="M4" s="117" t="s">
        <v>16</v>
      </c>
      <c r="N4" s="120" t="s">
        <v>17</v>
      </c>
      <c r="O4" s="117" t="s">
        <v>18</v>
      </c>
      <c r="P4" s="120" t="s">
        <v>19</v>
      </c>
      <c r="Q4" s="117" t="s">
        <v>20</v>
      </c>
      <c r="R4" s="120" t="s">
        <v>21</v>
      </c>
      <c r="S4" s="117" t="s">
        <v>22</v>
      </c>
      <c r="T4" s="120" t="s">
        <v>23</v>
      </c>
      <c r="U4" s="117" t="s">
        <v>24</v>
      </c>
    </row>
    <row r="5" spans="1:21" ht="15.75" customHeight="1">
      <c r="A5" s="125" t="s">
        <v>80</v>
      </c>
      <c r="B5" s="126"/>
      <c r="C5" s="118"/>
      <c r="D5" s="121"/>
      <c r="E5" s="118"/>
      <c r="F5" s="121"/>
      <c r="G5" s="118"/>
      <c r="H5" s="121"/>
      <c r="I5" s="118"/>
      <c r="J5" s="121"/>
      <c r="K5" s="118"/>
      <c r="L5" s="121"/>
      <c r="M5" s="118"/>
      <c r="N5" s="121"/>
      <c r="O5" s="118"/>
      <c r="P5" s="121"/>
      <c r="Q5" s="118"/>
      <c r="R5" s="121"/>
      <c r="S5" s="118"/>
      <c r="T5" s="121"/>
      <c r="U5" s="118"/>
    </row>
    <row r="6" spans="1:21" ht="124.5" customHeight="1">
      <c r="A6" s="125"/>
      <c r="B6" s="126"/>
      <c r="C6" s="119"/>
      <c r="D6" s="122"/>
      <c r="E6" s="119"/>
      <c r="F6" s="122"/>
      <c r="G6" s="119"/>
      <c r="H6" s="122"/>
      <c r="I6" s="119"/>
      <c r="J6" s="122"/>
      <c r="K6" s="119"/>
      <c r="L6" s="122"/>
      <c r="M6" s="119"/>
      <c r="N6" s="122"/>
      <c r="O6" s="119"/>
      <c r="P6" s="122"/>
      <c r="Q6" s="119"/>
      <c r="R6" s="122"/>
      <c r="S6" s="119"/>
      <c r="T6" s="122"/>
      <c r="U6" s="119"/>
    </row>
    <row r="7" spans="1:21" ht="15" customHeight="1">
      <c r="A7" s="53" t="s">
        <v>26</v>
      </c>
      <c r="B7" s="54" t="s">
        <v>27</v>
      </c>
      <c r="C7" s="55" t="s">
        <v>28</v>
      </c>
      <c r="D7" s="55" t="s">
        <v>29</v>
      </c>
      <c r="E7" s="55" t="s">
        <v>30</v>
      </c>
      <c r="F7" s="55" t="s">
        <v>31</v>
      </c>
      <c r="G7" s="55" t="s">
        <v>32</v>
      </c>
      <c r="H7" s="55" t="s">
        <v>33</v>
      </c>
      <c r="I7" s="55" t="s">
        <v>34</v>
      </c>
      <c r="J7" s="55" t="s">
        <v>35</v>
      </c>
      <c r="K7" s="55" t="s">
        <v>36</v>
      </c>
      <c r="L7" s="55" t="s">
        <v>37</v>
      </c>
      <c r="M7" s="55" t="s">
        <v>38</v>
      </c>
      <c r="N7" s="55" t="s">
        <v>39</v>
      </c>
      <c r="O7" s="55" t="s">
        <v>40</v>
      </c>
      <c r="P7" s="55" t="s">
        <v>41</v>
      </c>
      <c r="Q7" s="55" t="s">
        <v>42</v>
      </c>
      <c r="R7" s="55" t="s">
        <v>43</v>
      </c>
      <c r="S7" s="55" t="s">
        <v>44</v>
      </c>
      <c r="T7" s="55" t="s">
        <v>45</v>
      </c>
      <c r="U7" s="55" t="s">
        <v>46</v>
      </c>
    </row>
    <row r="8" spans="1:21" ht="15" customHeight="1">
      <c r="A8" s="115" t="s">
        <v>47</v>
      </c>
      <c r="B8" s="116"/>
      <c r="C8" s="56"/>
      <c r="D8" s="57"/>
      <c r="E8" s="57"/>
      <c r="F8" s="57"/>
      <c r="G8" s="57"/>
      <c r="H8" s="57"/>
      <c r="I8" s="58"/>
      <c r="J8" s="57"/>
      <c r="K8" s="57"/>
      <c r="L8" s="59"/>
      <c r="M8" s="57"/>
      <c r="N8" s="57"/>
      <c r="O8" s="57"/>
      <c r="P8" s="57"/>
      <c r="Q8" s="57"/>
      <c r="R8" s="57"/>
      <c r="S8" s="57"/>
      <c r="T8" s="57"/>
      <c r="U8" s="59"/>
    </row>
    <row r="9" spans="1:21" ht="15" customHeight="1">
      <c r="A9" s="19">
        <v>1</v>
      </c>
      <c r="B9" s="19" t="s">
        <v>48</v>
      </c>
      <c r="C9" s="26">
        <v>20917</v>
      </c>
      <c r="D9" s="26">
        <v>0</v>
      </c>
      <c r="E9" s="26">
        <v>2565</v>
      </c>
      <c r="F9" s="27">
        <v>0</v>
      </c>
      <c r="G9" s="27">
        <v>0</v>
      </c>
      <c r="H9" s="27">
        <v>0</v>
      </c>
      <c r="I9" s="28">
        <f aca="true" t="shared" si="0" ref="I9:I19">+H9-G9</f>
        <v>0</v>
      </c>
      <c r="J9" s="27">
        <v>16567</v>
      </c>
      <c r="K9" s="29">
        <v>152703.13</v>
      </c>
      <c r="L9" s="30">
        <f aca="true" t="shared" si="1" ref="L9:L26">C9+D9+E9+F9-(I9+J9)+K9</f>
        <v>159618.13</v>
      </c>
      <c r="M9" s="27">
        <v>11501</v>
      </c>
      <c r="N9" s="31">
        <v>19557</v>
      </c>
      <c r="O9" s="27">
        <v>0</v>
      </c>
      <c r="P9" s="27">
        <v>0</v>
      </c>
      <c r="Q9" s="27">
        <v>0</v>
      </c>
      <c r="R9" s="27">
        <v>0</v>
      </c>
      <c r="S9" s="27">
        <v>115025.13</v>
      </c>
      <c r="T9" s="32">
        <v>13535</v>
      </c>
      <c r="U9" s="33">
        <f aca="true" t="shared" si="2" ref="U9:U19">SUM(M9:T9)</f>
        <v>159618.13</v>
      </c>
    </row>
    <row r="10" spans="1:21" ht="15" customHeight="1">
      <c r="A10" s="19">
        <v>2</v>
      </c>
      <c r="B10" s="19" t="s">
        <v>49</v>
      </c>
      <c r="C10" s="26">
        <v>15821</v>
      </c>
      <c r="D10" s="26">
        <v>0</v>
      </c>
      <c r="E10" s="26">
        <v>0</v>
      </c>
      <c r="F10" s="27">
        <v>24796</v>
      </c>
      <c r="G10" s="27">
        <v>8890</v>
      </c>
      <c r="H10" s="27">
        <v>5103</v>
      </c>
      <c r="I10" s="28">
        <f t="shared" si="0"/>
        <v>-3787</v>
      </c>
      <c r="J10" s="27">
        <v>41173</v>
      </c>
      <c r="K10" s="29">
        <v>35474</v>
      </c>
      <c r="L10" s="30">
        <f t="shared" si="1"/>
        <v>38705</v>
      </c>
      <c r="M10" s="27">
        <v>11474</v>
      </c>
      <c r="N10" s="31">
        <v>0</v>
      </c>
      <c r="O10" s="27">
        <v>25087</v>
      </c>
      <c r="P10" s="27">
        <v>0</v>
      </c>
      <c r="Q10" s="27">
        <v>388</v>
      </c>
      <c r="R10" s="27">
        <v>0</v>
      </c>
      <c r="S10" s="27">
        <v>1756</v>
      </c>
      <c r="T10" s="32">
        <v>0</v>
      </c>
      <c r="U10" s="33">
        <f t="shared" si="2"/>
        <v>38705</v>
      </c>
    </row>
    <row r="11" spans="1:21" ht="15" customHeight="1">
      <c r="A11" s="60">
        <v>3</v>
      </c>
      <c r="B11" s="60" t="s">
        <v>50</v>
      </c>
      <c r="C11" s="26">
        <v>659796</v>
      </c>
      <c r="D11" s="26">
        <v>0</v>
      </c>
      <c r="E11" s="26">
        <v>0</v>
      </c>
      <c r="F11" s="26">
        <v>174578</v>
      </c>
      <c r="G11" s="27">
        <v>66736</v>
      </c>
      <c r="H11" s="27">
        <v>124880</v>
      </c>
      <c r="I11" s="28">
        <f t="shared" si="0"/>
        <v>58144</v>
      </c>
      <c r="J11" s="27">
        <v>776230</v>
      </c>
      <c r="K11" s="29">
        <v>0</v>
      </c>
      <c r="L11" s="30">
        <f t="shared" si="1"/>
        <v>0</v>
      </c>
      <c r="M11" s="27">
        <v>0</v>
      </c>
      <c r="N11" s="31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32">
        <v>0</v>
      </c>
      <c r="U11" s="33">
        <f t="shared" si="2"/>
        <v>0</v>
      </c>
    </row>
    <row r="12" spans="1:21" ht="15" customHeight="1">
      <c r="A12" s="19">
        <v>4</v>
      </c>
      <c r="B12" s="19" t="s">
        <v>51</v>
      </c>
      <c r="C12" s="26">
        <v>201732</v>
      </c>
      <c r="D12" s="26">
        <v>0</v>
      </c>
      <c r="E12" s="26">
        <v>7003</v>
      </c>
      <c r="F12" s="27">
        <v>0</v>
      </c>
      <c r="G12" s="27">
        <v>43786</v>
      </c>
      <c r="H12" s="26">
        <v>34231</v>
      </c>
      <c r="I12" s="28">
        <f t="shared" si="0"/>
        <v>-9555</v>
      </c>
      <c r="J12" s="27">
        <v>192920</v>
      </c>
      <c r="K12" s="29">
        <v>0</v>
      </c>
      <c r="L12" s="30">
        <f t="shared" si="1"/>
        <v>25370</v>
      </c>
      <c r="M12" s="27">
        <v>0</v>
      </c>
      <c r="N12" s="31">
        <v>0</v>
      </c>
      <c r="O12" s="27">
        <v>0</v>
      </c>
      <c r="P12" s="27">
        <v>0</v>
      </c>
      <c r="Q12" s="27">
        <v>0</v>
      </c>
      <c r="R12" s="27">
        <v>24225</v>
      </c>
      <c r="S12" s="27">
        <v>0</v>
      </c>
      <c r="T12" s="32">
        <v>1145</v>
      </c>
      <c r="U12" s="33">
        <f t="shared" si="2"/>
        <v>25370</v>
      </c>
    </row>
    <row r="13" spans="1:21" ht="15" customHeight="1">
      <c r="A13" s="19">
        <v>5</v>
      </c>
      <c r="B13" s="19" t="s">
        <v>52</v>
      </c>
      <c r="C13" s="26">
        <v>107062</v>
      </c>
      <c r="D13" s="26">
        <v>0</v>
      </c>
      <c r="E13" s="26">
        <v>0</v>
      </c>
      <c r="F13" s="27">
        <v>141920</v>
      </c>
      <c r="G13" s="27">
        <v>34088</v>
      </c>
      <c r="H13" s="27">
        <v>69360</v>
      </c>
      <c r="I13" s="28">
        <f t="shared" si="0"/>
        <v>35272</v>
      </c>
      <c r="J13" s="27">
        <v>182670</v>
      </c>
      <c r="K13" s="29">
        <v>146626</v>
      </c>
      <c r="L13" s="30">
        <f t="shared" si="1"/>
        <v>177666</v>
      </c>
      <c r="M13" s="27">
        <v>0</v>
      </c>
      <c r="N13" s="31">
        <v>0</v>
      </c>
      <c r="O13" s="27">
        <v>0</v>
      </c>
      <c r="P13" s="27">
        <v>0</v>
      </c>
      <c r="Q13" s="27">
        <v>58376</v>
      </c>
      <c r="R13" s="27">
        <v>119290</v>
      </c>
      <c r="S13" s="27">
        <v>0</v>
      </c>
      <c r="T13" s="32">
        <v>0</v>
      </c>
      <c r="U13" s="33">
        <f t="shared" si="2"/>
        <v>177666</v>
      </c>
    </row>
    <row r="14" spans="1:21" ht="15" customHeight="1">
      <c r="A14" s="19">
        <v>6</v>
      </c>
      <c r="B14" s="19" t="s">
        <v>53</v>
      </c>
      <c r="C14" s="26">
        <v>46386</v>
      </c>
      <c r="D14" s="27">
        <v>0</v>
      </c>
      <c r="E14" s="27">
        <v>0</v>
      </c>
      <c r="F14" s="27">
        <v>0</v>
      </c>
      <c r="G14" s="27">
        <v>16576</v>
      </c>
      <c r="H14" s="27">
        <v>11774</v>
      </c>
      <c r="I14" s="28">
        <f t="shared" si="0"/>
        <v>-4802</v>
      </c>
      <c r="J14" s="27">
        <v>57548</v>
      </c>
      <c r="K14" s="29">
        <v>39488</v>
      </c>
      <c r="L14" s="30">
        <f t="shared" si="1"/>
        <v>33128</v>
      </c>
      <c r="M14" s="27">
        <v>31983</v>
      </c>
      <c r="N14" s="31">
        <v>0</v>
      </c>
      <c r="O14" s="27">
        <v>0</v>
      </c>
      <c r="P14" s="27">
        <v>0</v>
      </c>
      <c r="Q14" s="27">
        <v>0</v>
      </c>
      <c r="R14" s="27">
        <v>0</v>
      </c>
      <c r="S14" s="27">
        <v>1145</v>
      </c>
      <c r="T14" s="32">
        <v>0</v>
      </c>
      <c r="U14" s="33">
        <f t="shared" si="2"/>
        <v>33128</v>
      </c>
    </row>
    <row r="15" spans="1:21" ht="15" customHeight="1">
      <c r="A15" s="19">
        <v>7</v>
      </c>
      <c r="B15" s="19" t="s">
        <v>54</v>
      </c>
      <c r="C15" s="26">
        <v>23345</v>
      </c>
      <c r="D15" s="27">
        <v>0</v>
      </c>
      <c r="E15" s="27">
        <v>0</v>
      </c>
      <c r="F15" s="27">
        <v>11522.76</v>
      </c>
      <c r="G15" s="27">
        <v>15502.68</v>
      </c>
      <c r="H15" s="27">
        <v>13737.3</v>
      </c>
      <c r="I15" s="28">
        <f t="shared" si="0"/>
        <v>-1765.380000000001</v>
      </c>
      <c r="J15" s="27">
        <v>27931.14</v>
      </c>
      <c r="K15" s="29">
        <v>0</v>
      </c>
      <c r="L15" s="30">
        <f t="shared" si="1"/>
        <v>8702.000000000004</v>
      </c>
      <c r="M15" s="27">
        <v>0</v>
      </c>
      <c r="N15" s="31">
        <v>0</v>
      </c>
      <c r="O15" s="27">
        <v>0</v>
      </c>
      <c r="P15" s="27">
        <v>0</v>
      </c>
      <c r="Q15" s="27">
        <v>0</v>
      </c>
      <c r="R15" s="27">
        <v>0</v>
      </c>
      <c r="S15" s="27">
        <v>8702</v>
      </c>
      <c r="T15" s="32">
        <v>0</v>
      </c>
      <c r="U15" s="33">
        <f t="shared" si="2"/>
        <v>8702</v>
      </c>
    </row>
    <row r="16" spans="1:21" ht="15" customHeight="1">
      <c r="A16" s="19">
        <v>8</v>
      </c>
      <c r="B16" s="19" t="s">
        <v>55</v>
      </c>
      <c r="C16" s="26">
        <v>19141</v>
      </c>
      <c r="D16" s="27">
        <v>10513.06</v>
      </c>
      <c r="E16" s="27">
        <v>0</v>
      </c>
      <c r="F16" s="27">
        <v>0</v>
      </c>
      <c r="G16" s="27">
        <v>33469.37</v>
      </c>
      <c r="H16" s="27">
        <v>28114.55</v>
      </c>
      <c r="I16" s="28">
        <f t="shared" si="0"/>
        <v>-5354.820000000003</v>
      </c>
      <c r="J16" s="27">
        <v>14626.87</v>
      </c>
      <c r="K16" s="29">
        <v>21683</v>
      </c>
      <c r="L16" s="30">
        <f t="shared" si="1"/>
        <v>42065.01</v>
      </c>
      <c r="M16" s="27">
        <v>0</v>
      </c>
      <c r="N16" s="31">
        <v>0</v>
      </c>
      <c r="O16" s="27">
        <v>0</v>
      </c>
      <c r="P16" s="27">
        <v>0</v>
      </c>
      <c r="Q16" s="27">
        <v>13533</v>
      </c>
      <c r="R16" s="27">
        <v>8895</v>
      </c>
      <c r="S16" s="27">
        <v>19637</v>
      </c>
      <c r="T16" s="32">
        <v>0</v>
      </c>
      <c r="U16" s="33">
        <f t="shared" si="2"/>
        <v>42065</v>
      </c>
    </row>
    <row r="17" spans="1:21" ht="15" customHeight="1">
      <c r="A17" s="19">
        <v>9</v>
      </c>
      <c r="B17" s="19" t="s">
        <v>56</v>
      </c>
      <c r="C17" s="26">
        <v>0</v>
      </c>
      <c r="D17" s="27">
        <v>0</v>
      </c>
      <c r="E17" s="27">
        <v>1682</v>
      </c>
      <c r="F17" s="27">
        <v>0</v>
      </c>
      <c r="G17" s="27">
        <v>10690</v>
      </c>
      <c r="H17" s="27">
        <v>8791</v>
      </c>
      <c r="I17" s="28">
        <f t="shared" si="0"/>
        <v>-1899</v>
      </c>
      <c r="J17" s="27">
        <v>1605</v>
      </c>
      <c r="K17" s="29">
        <v>4304</v>
      </c>
      <c r="L17" s="30">
        <f t="shared" si="1"/>
        <v>6280</v>
      </c>
      <c r="M17" s="27">
        <v>0</v>
      </c>
      <c r="N17" s="31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32">
        <v>6280</v>
      </c>
      <c r="U17" s="33">
        <f t="shared" si="2"/>
        <v>6280</v>
      </c>
    </row>
    <row r="18" spans="1:21" ht="15" customHeight="1">
      <c r="A18" s="19">
        <v>10</v>
      </c>
      <c r="B18" s="19" t="s">
        <v>57</v>
      </c>
      <c r="C18" s="26"/>
      <c r="D18" s="27"/>
      <c r="E18" s="27"/>
      <c r="F18" s="27"/>
      <c r="G18" s="27"/>
      <c r="H18" s="27"/>
      <c r="I18" s="28">
        <f t="shared" si="0"/>
        <v>0</v>
      </c>
      <c r="J18" s="27"/>
      <c r="K18" s="29"/>
      <c r="L18" s="30">
        <f t="shared" si="1"/>
        <v>0</v>
      </c>
      <c r="M18" s="27"/>
      <c r="N18" s="31"/>
      <c r="O18" s="27"/>
      <c r="P18" s="27"/>
      <c r="Q18" s="27"/>
      <c r="R18" s="27"/>
      <c r="S18" s="27"/>
      <c r="T18" s="32"/>
      <c r="U18" s="33">
        <f t="shared" si="2"/>
        <v>0</v>
      </c>
    </row>
    <row r="19" spans="1:21" ht="15" customHeight="1">
      <c r="A19" s="19">
        <v>11</v>
      </c>
      <c r="B19" s="19" t="s">
        <v>58</v>
      </c>
      <c r="C19" s="26">
        <v>0</v>
      </c>
      <c r="D19" s="27">
        <v>0</v>
      </c>
      <c r="E19" s="27">
        <v>28264.97</v>
      </c>
      <c r="F19" s="27">
        <v>3337.59</v>
      </c>
      <c r="G19" s="27">
        <v>22472.95</v>
      </c>
      <c r="H19" s="27">
        <v>20000.91</v>
      </c>
      <c r="I19" s="28">
        <f t="shared" si="0"/>
        <v>-2472.040000000001</v>
      </c>
      <c r="J19" s="27">
        <v>18016.93</v>
      </c>
      <c r="K19" s="29">
        <v>18171.2</v>
      </c>
      <c r="L19" s="30">
        <f t="shared" si="1"/>
        <v>34228.87</v>
      </c>
      <c r="M19" s="27">
        <v>0</v>
      </c>
      <c r="N19" s="31">
        <v>0</v>
      </c>
      <c r="O19" s="27">
        <v>0</v>
      </c>
      <c r="P19" s="27">
        <v>0</v>
      </c>
      <c r="Q19" s="27">
        <v>5937.21</v>
      </c>
      <c r="R19" s="27">
        <v>16032.95</v>
      </c>
      <c r="S19" s="27">
        <v>12258.72</v>
      </c>
      <c r="T19" s="32">
        <v>0</v>
      </c>
      <c r="U19" s="33">
        <f t="shared" si="2"/>
        <v>34228.88</v>
      </c>
    </row>
    <row r="20" spans="1:21" ht="15" customHeight="1">
      <c r="A20" s="61"/>
      <c r="B20" s="61" t="s">
        <v>59</v>
      </c>
      <c r="C20" s="34">
        <f aca="true" t="shared" si="3" ref="C20:K20">SUM(C9:C19)</f>
        <v>1094200</v>
      </c>
      <c r="D20" s="34">
        <f t="shared" si="3"/>
        <v>10513.06</v>
      </c>
      <c r="E20" s="34">
        <f t="shared" si="3"/>
        <v>39514.97</v>
      </c>
      <c r="F20" s="34">
        <f t="shared" si="3"/>
        <v>356154.35000000003</v>
      </c>
      <c r="G20" s="34">
        <f t="shared" si="3"/>
        <v>252211</v>
      </c>
      <c r="H20" s="34">
        <f t="shared" si="3"/>
        <v>315991.75999999995</v>
      </c>
      <c r="I20" s="34">
        <f t="shared" si="3"/>
        <v>63780.75999999999</v>
      </c>
      <c r="J20" s="34">
        <f t="shared" si="3"/>
        <v>1329287.94</v>
      </c>
      <c r="K20" s="34">
        <f t="shared" si="3"/>
        <v>418449.33</v>
      </c>
      <c r="L20" s="35">
        <f t="shared" si="1"/>
        <v>525763.0100000002</v>
      </c>
      <c r="M20" s="34">
        <f aca="true" t="shared" si="4" ref="M20:U20">SUM(M9:M19)</f>
        <v>54958</v>
      </c>
      <c r="N20" s="34">
        <f t="shared" si="4"/>
        <v>19557</v>
      </c>
      <c r="O20" s="34">
        <f t="shared" si="4"/>
        <v>25087</v>
      </c>
      <c r="P20" s="34">
        <f t="shared" si="4"/>
        <v>0</v>
      </c>
      <c r="Q20" s="34">
        <f t="shared" si="4"/>
        <v>78234.21</v>
      </c>
      <c r="R20" s="34">
        <f t="shared" si="4"/>
        <v>168442.95</v>
      </c>
      <c r="S20" s="34">
        <f t="shared" si="4"/>
        <v>158523.85</v>
      </c>
      <c r="T20" s="34">
        <f t="shared" si="4"/>
        <v>20960</v>
      </c>
      <c r="U20" s="36">
        <f t="shared" si="4"/>
        <v>525763.01</v>
      </c>
    </row>
    <row r="21" spans="1:21" ht="15" customHeight="1">
      <c r="A21" s="19">
        <v>12</v>
      </c>
      <c r="B21" s="19" t="s">
        <v>60</v>
      </c>
      <c r="C21" s="26">
        <v>0</v>
      </c>
      <c r="D21" s="27">
        <v>54827</v>
      </c>
      <c r="E21" s="27">
        <v>613</v>
      </c>
      <c r="F21" s="27">
        <v>0</v>
      </c>
      <c r="G21" s="27">
        <v>11912</v>
      </c>
      <c r="H21" s="27">
        <v>7348</v>
      </c>
      <c r="I21" s="28">
        <f>+H21-G21</f>
        <v>-4564</v>
      </c>
      <c r="J21" s="27">
        <v>75373</v>
      </c>
      <c r="K21" s="29">
        <v>79106</v>
      </c>
      <c r="L21" s="30">
        <f t="shared" si="1"/>
        <v>63737</v>
      </c>
      <c r="M21" s="27">
        <v>31410</v>
      </c>
      <c r="N21" s="31">
        <v>0</v>
      </c>
      <c r="O21" s="27">
        <v>1849</v>
      </c>
      <c r="P21" s="27">
        <v>0</v>
      </c>
      <c r="Q21" s="27">
        <v>28370</v>
      </c>
      <c r="R21" s="27">
        <v>0</v>
      </c>
      <c r="S21" s="27">
        <v>2108</v>
      </c>
      <c r="T21" s="32">
        <v>0</v>
      </c>
      <c r="U21" s="33">
        <f>SUM(M21:T21)</f>
        <v>63737</v>
      </c>
    </row>
    <row r="22" spans="1:21" ht="15" customHeight="1">
      <c r="A22" s="19">
        <v>13</v>
      </c>
      <c r="B22" s="19" t="s">
        <v>61</v>
      </c>
      <c r="C22" s="26">
        <v>19229</v>
      </c>
      <c r="D22" s="27">
        <v>3928</v>
      </c>
      <c r="E22" s="27">
        <v>7296</v>
      </c>
      <c r="F22" s="27">
        <v>26404</v>
      </c>
      <c r="G22" s="27">
        <v>76581</v>
      </c>
      <c r="H22" s="27">
        <v>104859</v>
      </c>
      <c r="I22" s="28">
        <f>+H22-G22</f>
        <v>28278</v>
      </c>
      <c r="J22" s="27">
        <v>105364</v>
      </c>
      <c r="K22" s="29">
        <v>466773</v>
      </c>
      <c r="L22" s="30">
        <f t="shared" si="1"/>
        <v>389988</v>
      </c>
      <c r="M22" s="27">
        <v>303684</v>
      </c>
      <c r="N22" s="31">
        <v>0</v>
      </c>
      <c r="O22" s="27">
        <v>53048</v>
      </c>
      <c r="P22" s="27">
        <v>0</v>
      </c>
      <c r="Q22" s="27">
        <v>0</v>
      </c>
      <c r="R22" s="27">
        <v>31677</v>
      </c>
      <c r="S22" s="27">
        <v>0</v>
      </c>
      <c r="T22" s="32">
        <v>1579</v>
      </c>
      <c r="U22" s="33">
        <f>SUM(M22:T22)</f>
        <v>389988</v>
      </c>
    </row>
    <row r="23" spans="1:21" ht="15" customHeight="1">
      <c r="A23" s="19">
        <v>14</v>
      </c>
      <c r="B23" s="19" t="s">
        <v>62</v>
      </c>
      <c r="C23" s="26">
        <v>0</v>
      </c>
      <c r="D23" s="27">
        <v>0</v>
      </c>
      <c r="E23" s="27">
        <v>10712</v>
      </c>
      <c r="F23" s="27">
        <v>21417</v>
      </c>
      <c r="G23" s="27">
        <v>19155</v>
      </c>
      <c r="H23" s="27">
        <v>21053</v>
      </c>
      <c r="I23" s="28">
        <f>+H23-G23</f>
        <v>1898</v>
      </c>
      <c r="J23" s="27">
        <v>99972</v>
      </c>
      <c r="K23" s="29">
        <v>71940</v>
      </c>
      <c r="L23" s="30">
        <f t="shared" si="1"/>
        <v>2199</v>
      </c>
      <c r="M23" s="27">
        <v>0</v>
      </c>
      <c r="N23" s="31">
        <v>0</v>
      </c>
      <c r="O23" s="27">
        <v>0</v>
      </c>
      <c r="P23" s="27">
        <v>0</v>
      </c>
      <c r="Q23" s="27">
        <v>551</v>
      </c>
      <c r="R23" s="27">
        <v>1648</v>
      </c>
      <c r="S23" s="27">
        <v>0</v>
      </c>
      <c r="T23" s="32">
        <v>0</v>
      </c>
      <c r="U23" s="33">
        <f>SUM(M23:T23)</f>
        <v>2199</v>
      </c>
    </row>
    <row r="24" spans="1:21" ht="15" customHeight="1">
      <c r="A24" s="61"/>
      <c r="B24" s="61" t="s">
        <v>63</v>
      </c>
      <c r="C24" s="34">
        <f aca="true" t="shared" si="5" ref="C24:K24">SUM(C21:C23)</f>
        <v>19229</v>
      </c>
      <c r="D24" s="34">
        <f t="shared" si="5"/>
        <v>58755</v>
      </c>
      <c r="E24" s="34">
        <f t="shared" si="5"/>
        <v>18621</v>
      </c>
      <c r="F24" s="34">
        <f t="shared" si="5"/>
        <v>47821</v>
      </c>
      <c r="G24" s="34">
        <f t="shared" si="5"/>
        <v>107648</v>
      </c>
      <c r="H24" s="34">
        <f t="shared" si="5"/>
        <v>133260</v>
      </c>
      <c r="I24" s="34">
        <f t="shared" si="5"/>
        <v>25612</v>
      </c>
      <c r="J24" s="34">
        <f t="shared" si="5"/>
        <v>280709</v>
      </c>
      <c r="K24" s="37">
        <f t="shared" si="5"/>
        <v>617819</v>
      </c>
      <c r="L24" s="35">
        <f t="shared" si="1"/>
        <v>455924</v>
      </c>
      <c r="M24" s="34">
        <f aca="true" t="shared" si="6" ref="M24:U24">SUM(M21:M23)</f>
        <v>335094</v>
      </c>
      <c r="N24" s="34">
        <f t="shared" si="6"/>
        <v>0</v>
      </c>
      <c r="O24" s="34">
        <f t="shared" si="6"/>
        <v>54897</v>
      </c>
      <c r="P24" s="34">
        <f t="shared" si="6"/>
        <v>0</v>
      </c>
      <c r="Q24" s="34">
        <f t="shared" si="6"/>
        <v>28921</v>
      </c>
      <c r="R24" s="34">
        <f t="shared" si="6"/>
        <v>33325</v>
      </c>
      <c r="S24" s="34">
        <f t="shared" si="6"/>
        <v>2108</v>
      </c>
      <c r="T24" s="34">
        <f t="shared" si="6"/>
        <v>1579</v>
      </c>
      <c r="U24" s="36">
        <f t="shared" si="6"/>
        <v>455924</v>
      </c>
    </row>
    <row r="25" spans="1:21" ht="15" customHeight="1">
      <c r="A25" s="19">
        <v>15</v>
      </c>
      <c r="B25" s="19" t="s">
        <v>64</v>
      </c>
      <c r="C25" s="26">
        <v>167489</v>
      </c>
      <c r="D25" s="27">
        <v>2483.06</v>
      </c>
      <c r="E25" s="27">
        <v>3892.98</v>
      </c>
      <c r="F25" s="27">
        <v>0</v>
      </c>
      <c r="G25" s="27">
        <v>0</v>
      </c>
      <c r="H25" s="27">
        <v>0</v>
      </c>
      <c r="I25" s="28">
        <f>+H25-G25</f>
        <v>0</v>
      </c>
      <c r="J25" s="27">
        <v>2483.06</v>
      </c>
      <c r="K25" s="29">
        <v>0</v>
      </c>
      <c r="L25" s="30">
        <f t="shared" si="1"/>
        <v>171381.98</v>
      </c>
      <c r="M25" s="27">
        <v>0</v>
      </c>
      <c r="N25" s="31">
        <v>0</v>
      </c>
      <c r="O25" s="27">
        <v>0</v>
      </c>
      <c r="P25" s="27">
        <v>0</v>
      </c>
      <c r="Q25" s="27">
        <v>0</v>
      </c>
      <c r="R25" s="27">
        <v>0</v>
      </c>
      <c r="S25" s="27">
        <v>171381.98</v>
      </c>
      <c r="T25" s="32">
        <v>0</v>
      </c>
      <c r="U25" s="33">
        <f>SUM(M25:T25)</f>
        <v>171381.98</v>
      </c>
    </row>
    <row r="26" spans="1:21" ht="15" customHeight="1">
      <c r="A26" s="19">
        <v>16</v>
      </c>
      <c r="B26" s="19" t="s">
        <v>65</v>
      </c>
      <c r="C26" s="26">
        <v>0</v>
      </c>
      <c r="D26" s="27">
        <v>7679</v>
      </c>
      <c r="E26" s="27">
        <v>0</v>
      </c>
      <c r="F26" s="27">
        <v>0</v>
      </c>
      <c r="G26" s="27">
        <v>1997</v>
      </c>
      <c r="H26" s="27">
        <v>868</v>
      </c>
      <c r="I26" s="28">
        <f>+H26-G26</f>
        <v>-1129</v>
      </c>
      <c r="J26" s="27">
        <v>8808</v>
      </c>
      <c r="K26" s="29">
        <v>8808</v>
      </c>
      <c r="L26" s="30">
        <f t="shared" si="1"/>
        <v>8808</v>
      </c>
      <c r="M26" s="27">
        <v>8808</v>
      </c>
      <c r="N26" s="31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32">
        <v>0</v>
      </c>
      <c r="U26" s="33">
        <f>SUM(M26:T26)</f>
        <v>8808</v>
      </c>
    </row>
    <row r="27" spans="1:21" ht="15" customHeight="1">
      <c r="A27" s="61"/>
      <c r="B27" s="61" t="s">
        <v>66</v>
      </c>
      <c r="C27" s="34">
        <f aca="true" t="shared" si="7" ref="C27:I27">SUM(C25:C26)</f>
        <v>167489</v>
      </c>
      <c r="D27" s="34">
        <f t="shared" si="7"/>
        <v>10162.06</v>
      </c>
      <c r="E27" s="34">
        <f t="shared" si="7"/>
        <v>3892.98</v>
      </c>
      <c r="F27" s="34">
        <f t="shared" si="7"/>
        <v>0</v>
      </c>
      <c r="G27" s="34">
        <f t="shared" si="7"/>
        <v>1997</v>
      </c>
      <c r="H27" s="34">
        <f t="shared" si="7"/>
        <v>868</v>
      </c>
      <c r="I27" s="34">
        <f t="shared" si="7"/>
        <v>-1129</v>
      </c>
      <c r="J27" s="34">
        <f>K27+L27-(C27+D27+E27+F27)</f>
        <v>9937</v>
      </c>
      <c r="K27" s="34">
        <f>SUM(J25:J26)</f>
        <v>11291.06</v>
      </c>
      <c r="L27" s="34">
        <f aca="true" t="shared" si="8" ref="L27:U27">SUM(L25:L26)</f>
        <v>180189.98</v>
      </c>
      <c r="M27" s="34">
        <f t="shared" si="8"/>
        <v>8808</v>
      </c>
      <c r="N27" s="34">
        <f t="shared" si="8"/>
        <v>0</v>
      </c>
      <c r="O27" s="34">
        <f t="shared" si="8"/>
        <v>0</v>
      </c>
      <c r="P27" s="34">
        <f t="shared" si="8"/>
        <v>0</v>
      </c>
      <c r="Q27" s="34">
        <f t="shared" si="8"/>
        <v>0</v>
      </c>
      <c r="R27" s="34">
        <f t="shared" si="8"/>
        <v>0</v>
      </c>
      <c r="S27" s="34">
        <f t="shared" si="8"/>
        <v>171381.98</v>
      </c>
      <c r="T27" s="34">
        <f t="shared" si="8"/>
        <v>0</v>
      </c>
      <c r="U27" s="36">
        <f t="shared" si="8"/>
        <v>180189.98</v>
      </c>
    </row>
    <row r="28" spans="1:21" ht="15" customHeight="1">
      <c r="A28" s="62"/>
      <c r="B28" s="62" t="s">
        <v>67</v>
      </c>
      <c r="C28" s="40">
        <f aca="true" t="shared" si="9" ref="C28:U28">+C20+C24+C27</f>
        <v>1280918</v>
      </c>
      <c r="D28" s="40">
        <f t="shared" si="9"/>
        <v>79430.12</v>
      </c>
      <c r="E28" s="40">
        <f t="shared" si="9"/>
        <v>62028.950000000004</v>
      </c>
      <c r="F28" s="40">
        <f t="shared" si="9"/>
        <v>403975.35000000003</v>
      </c>
      <c r="G28" s="40">
        <f t="shared" si="9"/>
        <v>361856</v>
      </c>
      <c r="H28" s="40">
        <f t="shared" si="9"/>
        <v>450119.75999999995</v>
      </c>
      <c r="I28" s="40">
        <f t="shared" si="9"/>
        <v>88263.75999999998</v>
      </c>
      <c r="J28" s="40">
        <f t="shared" si="9"/>
        <v>1619933.94</v>
      </c>
      <c r="K28" s="40">
        <f t="shared" si="9"/>
        <v>1047559.3900000001</v>
      </c>
      <c r="L28" s="40">
        <f t="shared" si="9"/>
        <v>1161876.9900000002</v>
      </c>
      <c r="M28" s="40">
        <f t="shared" si="9"/>
        <v>398860</v>
      </c>
      <c r="N28" s="40">
        <f t="shared" si="9"/>
        <v>19557</v>
      </c>
      <c r="O28" s="40">
        <f t="shared" si="9"/>
        <v>79984</v>
      </c>
      <c r="P28" s="40">
        <f t="shared" si="9"/>
        <v>0</v>
      </c>
      <c r="Q28" s="40">
        <f t="shared" si="9"/>
        <v>107155.21</v>
      </c>
      <c r="R28" s="40">
        <f t="shared" si="9"/>
        <v>201767.95</v>
      </c>
      <c r="S28" s="40">
        <f t="shared" si="9"/>
        <v>332013.83</v>
      </c>
      <c r="T28" s="40">
        <f t="shared" si="9"/>
        <v>22539</v>
      </c>
      <c r="U28" s="41">
        <f t="shared" si="9"/>
        <v>1161876.99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T4:T6"/>
    <mergeCell ref="I4:I6"/>
    <mergeCell ref="J4:J6"/>
    <mergeCell ref="K4:K6"/>
    <mergeCell ref="L4:L6"/>
    <mergeCell ref="M4:M6"/>
    <mergeCell ref="N4:N6"/>
    <mergeCell ref="A8:B8"/>
    <mergeCell ref="U4:U6"/>
    <mergeCell ref="O4:O6"/>
    <mergeCell ref="P4:P6"/>
    <mergeCell ref="Q4:Q6"/>
    <mergeCell ref="A4:B4"/>
    <mergeCell ref="A5:B5"/>
    <mergeCell ref="A6:B6"/>
    <mergeCell ref="R4:R6"/>
    <mergeCell ref="S4:S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140625" style="0" customWidth="1"/>
    <col min="3" max="3" width="9.7109375" style="0" customWidth="1"/>
    <col min="4" max="4" width="11.140625" style="0" customWidth="1"/>
    <col min="5" max="5" width="9.7109375" style="0" customWidth="1"/>
    <col min="6" max="6" width="11.57421875" style="0" customWidth="1"/>
    <col min="7" max="7" width="10.7109375" style="0" customWidth="1"/>
    <col min="8" max="8" width="10.8515625" style="0" customWidth="1"/>
    <col min="9" max="9" width="11.00390625" style="0" customWidth="1"/>
    <col min="10" max="10" width="11.8515625" style="0" customWidth="1"/>
    <col min="11" max="11" width="12.57421875" style="0" customWidth="1"/>
    <col min="12" max="12" width="13.1406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140625" style="0" customWidth="1"/>
    <col min="19" max="19" width="9.7109375" style="0" customWidth="1"/>
    <col min="20" max="20" width="11.140625" style="0" customWidth="1"/>
    <col min="21" max="21" width="12.8515625" style="0" customWidth="1"/>
  </cols>
  <sheetData>
    <row r="1" spans="1:21" ht="21" customHeight="1">
      <c r="A1" s="25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 t="s">
        <v>1</v>
      </c>
      <c r="N1" s="92"/>
      <c r="O1" s="92"/>
      <c r="P1" s="92"/>
      <c r="Q1" s="92"/>
      <c r="R1" s="92"/>
      <c r="S1" s="92"/>
      <c r="T1" s="92"/>
      <c r="U1" s="92"/>
    </row>
    <row r="2" spans="1:21" ht="21" customHeight="1">
      <c r="A2" s="50"/>
      <c r="B2" s="140" t="s">
        <v>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95" t="s">
        <v>81</v>
      </c>
      <c r="N2" s="95"/>
      <c r="O2" s="95"/>
      <c r="P2" s="95"/>
      <c r="Q2" s="95"/>
      <c r="R2" s="95"/>
      <c r="S2" s="95"/>
      <c r="T2" s="95"/>
      <c r="U2" s="95"/>
    </row>
    <row r="3" spans="1:21" ht="16.5" customHeight="1">
      <c r="A3" s="63"/>
      <c r="B3" s="63"/>
      <c r="C3" s="141" t="s">
        <v>3</v>
      </c>
      <c r="D3" s="141"/>
      <c r="E3" s="141"/>
      <c r="F3" s="141"/>
      <c r="G3" s="141"/>
      <c r="H3" s="141"/>
      <c r="I3" s="141"/>
      <c r="J3" s="141"/>
      <c r="K3" s="141"/>
      <c r="L3" s="141"/>
      <c r="M3" s="142" t="s">
        <v>4</v>
      </c>
      <c r="N3" s="142"/>
      <c r="O3" s="142"/>
      <c r="P3" s="142"/>
      <c r="Q3" s="142"/>
      <c r="R3" s="142"/>
      <c r="S3" s="142"/>
      <c r="T3" s="142"/>
      <c r="U3" s="142"/>
    </row>
    <row r="4" spans="1:21" ht="12.75" customHeight="1">
      <c r="A4" s="112" t="s">
        <v>5</v>
      </c>
      <c r="B4" s="113"/>
      <c r="C4" s="134" t="s">
        <v>6</v>
      </c>
      <c r="D4" s="135" t="s">
        <v>7</v>
      </c>
      <c r="E4" s="134" t="s">
        <v>8</v>
      </c>
      <c r="F4" s="135" t="s">
        <v>9</v>
      </c>
      <c r="G4" s="134" t="s">
        <v>10</v>
      </c>
      <c r="H4" s="135" t="s">
        <v>11</v>
      </c>
      <c r="I4" s="134" t="s">
        <v>12</v>
      </c>
      <c r="J4" s="135" t="s">
        <v>13</v>
      </c>
      <c r="K4" s="134" t="s">
        <v>14</v>
      </c>
      <c r="L4" s="135" t="s">
        <v>15</v>
      </c>
      <c r="M4" s="134" t="s">
        <v>16</v>
      </c>
      <c r="N4" s="135" t="s">
        <v>17</v>
      </c>
      <c r="O4" s="134" t="s">
        <v>18</v>
      </c>
      <c r="P4" s="135" t="s">
        <v>19</v>
      </c>
      <c r="Q4" s="134" t="s">
        <v>20</v>
      </c>
      <c r="R4" s="135" t="s">
        <v>21</v>
      </c>
      <c r="S4" s="134" t="s">
        <v>22</v>
      </c>
      <c r="T4" s="135" t="s">
        <v>23</v>
      </c>
      <c r="U4" s="134" t="s">
        <v>24</v>
      </c>
    </row>
    <row r="5" spans="1:21" ht="15.75" customHeight="1">
      <c r="A5" s="106" t="s">
        <v>80</v>
      </c>
      <c r="B5" s="137"/>
      <c r="C5" s="134"/>
      <c r="D5" s="135"/>
      <c r="E5" s="134"/>
      <c r="F5" s="135"/>
      <c r="G5" s="134"/>
      <c r="H5" s="135"/>
      <c r="I5" s="134"/>
      <c r="J5" s="135"/>
      <c r="K5" s="134"/>
      <c r="L5" s="135"/>
      <c r="M5" s="134"/>
      <c r="N5" s="135"/>
      <c r="O5" s="134"/>
      <c r="P5" s="135"/>
      <c r="Q5" s="134"/>
      <c r="R5" s="135"/>
      <c r="S5" s="134"/>
      <c r="T5" s="135"/>
      <c r="U5" s="134"/>
    </row>
    <row r="6" spans="1:21" ht="136.5" customHeight="1">
      <c r="A6" s="138"/>
      <c r="B6" s="139"/>
      <c r="C6" s="134"/>
      <c r="D6" s="135"/>
      <c r="E6" s="134"/>
      <c r="F6" s="135"/>
      <c r="G6" s="134"/>
      <c r="H6" s="135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</row>
    <row r="7" spans="1:21" ht="15" customHeight="1">
      <c r="A7" s="53" t="s">
        <v>26</v>
      </c>
      <c r="B7" s="54" t="s">
        <v>27</v>
      </c>
      <c r="C7" s="64" t="s">
        <v>28</v>
      </c>
      <c r="D7" s="64" t="s">
        <v>29</v>
      </c>
      <c r="E7" s="64" t="s">
        <v>30</v>
      </c>
      <c r="F7" s="64" t="s">
        <v>31</v>
      </c>
      <c r="G7" s="64" t="s">
        <v>32</v>
      </c>
      <c r="H7" s="64" t="s">
        <v>33</v>
      </c>
      <c r="I7" s="64" t="s">
        <v>34</v>
      </c>
      <c r="J7" s="64" t="s">
        <v>35</v>
      </c>
      <c r="K7" s="64" t="s">
        <v>36</v>
      </c>
      <c r="L7" s="64" t="s">
        <v>37</v>
      </c>
      <c r="M7" s="64" t="s">
        <v>38</v>
      </c>
      <c r="N7" s="64" t="s">
        <v>39</v>
      </c>
      <c r="O7" s="64" t="s">
        <v>40</v>
      </c>
      <c r="P7" s="64" t="s">
        <v>41</v>
      </c>
      <c r="Q7" s="64" t="s">
        <v>42</v>
      </c>
      <c r="R7" s="64" t="s">
        <v>43</v>
      </c>
      <c r="S7" s="64" t="s">
        <v>44</v>
      </c>
      <c r="T7" s="64" t="s">
        <v>45</v>
      </c>
      <c r="U7" s="64" t="s">
        <v>46</v>
      </c>
    </row>
    <row r="8" spans="1:21" ht="15" customHeight="1">
      <c r="A8" s="115" t="s">
        <v>68</v>
      </c>
      <c r="B8" s="115"/>
      <c r="C8" s="65"/>
      <c r="D8" s="66"/>
      <c r="E8" s="66"/>
      <c r="F8" s="66"/>
      <c r="G8" s="66"/>
      <c r="H8" s="66"/>
      <c r="I8" s="66"/>
      <c r="J8" s="65"/>
      <c r="K8" s="66"/>
      <c r="L8" s="65"/>
      <c r="M8" s="65"/>
      <c r="N8" s="65"/>
      <c r="O8" s="66"/>
      <c r="P8" s="66"/>
      <c r="Q8" s="66"/>
      <c r="R8" s="66"/>
      <c r="S8" s="66"/>
      <c r="T8" s="66"/>
      <c r="U8" s="65"/>
    </row>
    <row r="9" spans="1:21" ht="15" customHeight="1">
      <c r="A9" s="1">
        <v>17</v>
      </c>
      <c r="B9" s="1" t="s">
        <v>69</v>
      </c>
      <c r="C9" s="67"/>
      <c r="D9" s="42">
        <v>11468</v>
      </c>
      <c r="E9" s="42">
        <v>0</v>
      </c>
      <c r="F9" s="42">
        <v>0</v>
      </c>
      <c r="G9" s="43">
        <v>12037</v>
      </c>
      <c r="H9" s="42">
        <v>19789</v>
      </c>
      <c r="I9" s="44">
        <f aca="true" t="shared" si="0" ref="I9:I17">+H9-G9</f>
        <v>7752</v>
      </c>
      <c r="J9" s="45"/>
      <c r="K9" s="43">
        <v>202740</v>
      </c>
      <c r="L9" s="44">
        <f aca="true" t="shared" si="1" ref="L9:L17">+C9+D9+E9+F9-I9-J9+K9</f>
        <v>206456</v>
      </c>
      <c r="M9" s="43">
        <v>0</v>
      </c>
      <c r="N9" s="45"/>
      <c r="O9" s="43">
        <v>1424</v>
      </c>
      <c r="P9" s="43">
        <v>0</v>
      </c>
      <c r="Q9" s="43">
        <v>99193</v>
      </c>
      <c r="R9" s="43">
        <v>2977</v>
      </c>
      <c r="S9" s="43">
        <v>0</v>
      </c>
      <c r="T9" s="43">
        <v>102862</v>
      </c>
      <c r="U9" s="44">
        <f aca="true" t="shared" si="2" ref="U9:U17">SUM(M9:T9)</f>
        <v>206456</v>
      </c>
    </row>
    <row r="10" spans="1:21" ht="15" customHeight="1">
      <c r="A10" s="1">
        <v>18</v>
      </c>
      <c r="B10" s="1" t="s">
        <v>70</v>
      </c>
      <c r="C10" s="67"/>
      <c r="D10" s="42">
        <v>7914</v>
      </c>
      <c r="E10" s="42">
        <v>5499.27</v>
      </c>
      <c r="F10" s="42">
        <v>9717</v>
      </c>
      <c r="G10" s="43">
        <v>16141.83</v>
      </c>
      <c r="H10" s="42">
        <v>14305.73</v>
      </c>
      <c r="I10" s="44">
        <f t="shared" si="0"/>
        <v>-1836.1000000000004</v>
      </c>
      <c r="J10" s="45"/>
      <c r="K10" s="43">
        <v>105501</v>
      </c>
      <c r="L10" s="44">
        <f t="shared" si="1"/>
        <v>130467.37</v>
      </c>
      <c r="M10" s="43">
        <v>0</v>
      </c>
      <c r="N10" s="45"/>
      <c r="O10" s="43">
        <v>3670</v>
      </c>
      <c r="P10" s="43">
        <v>0</v>
      </c>
      <c r="Q10" s="43">
        <v>53930</v>
      </c>
      <c r="R10" s="43">
        <v>12709</v>
      </c>
      <c r="S10" s="43">
        <v>2750.37</v>
      </c>
      <c r="T10" s="43">
        <v>57408</v>
      </c>
      <c r="U10" s="44">
        <f t="shared" si="2"/>
        <v>130467.37</v>
      </c>
    </row>
    <row r="11" spans="1:21" ht="15" customHeight="1">
      <c r="A11" s="1">
        <v>19</v>
      </c>
      <c r="B11" s="1" t="s">
        <v>71</v>
      </c>
      <c r="C11" s="67"/>
      <c r="D11" s="42">
        <v>9940.37</v>
      </c>
      <c r="E11" s="42">
        <v>0</v>
      </c>
      <c r="F11" s="42">
        <v>2511</v>
      </c>
      <c r="G11" s="43">
        <v>9361.34</v>
      </c>
      <c r="H11" s="42">
        <v>6858.28</v>
      </c>
      <c r="I11" s="44">
        <f t="shared" si="0"/>
        <v>-2503.0600000000004</v>
      </c>
      <c r="J11" s="45"/>
      <c r="K11" s="43">
        <v>30137</v>
      </c>
      <c r="L11" s="44">
        <f t="shared" si="1"/>
        <v>45091.43</v>
      </c>
      <c r="M11" s="43">
        <v>0</v>
      </c>
      <c r="N11" s="45"/>
      <c r="O11" s="43">
        <v>8271</v>
      </c>
      <c r="P11" s="43">
        <v>0</v>
      </c>
      <c r="Q11" s="43">
        <v>906</v>
      </c>
      <c r="R11" s="43">
        <v>0</v>
      </c>
      <c r="S11" s="43">
        <v>0</v>
      </c>
      <c r="T11" s="43">
        <v>35914.43</v>
      </c>
      <c r="U11" s="44">
        <f t="shared" si="2"/>
        <v>45091.43</v>
      </c>
    </row>
    <row r="12" spans="1:21" ht="15" customHeight="1">
      <c r="A12" s="1">
        <v>20</v>
      </c>
      <c r="B12" s="1" t="s">
        <v>72</v>
      </c>
      <c r="C12" s="67"/>
      <c r="D12" s="42">
        <v>14008</v>
      </c>
      <c r="E12" s="42">
        <v>0</v>
      </c>
      <c r="F12" s="42">
        <v>77674</v>
      </c>
      <c r="G12" s="43">
        <v>7390</v>
      </c>
      <c r="H12" s="42">
        <v>22308</v>
      </c>
      <c r="I12" s="44">
        <f t="shared" si="0"/>
        <v>14918</v>
      </c>
      <c r="J12" s="45"/>
      <c r="K12" s="43">
        <v>71752</v>
      </c>
      <c r="L12" s="44">
        <f t="shared" si="1"/>
        <v>148516</v>
      </c>
      <c r="M12" s="43">
        <v>40589</v>
      </c>
      <c r="N12" s="45"/>
      <c r="O12" s="43">
        <v>3141</v>
      </c>
      <c r="P12" s="43">
        <v>0</v>
      </c>
      <c r="Q12" s="43">
        <v>104786</v>
      </c>
      <c r="R12" s="43">
        <v>0</v>
      </c>
      <c r="S12" s="43">
        <v>0</v>
      </c>
      <c r="T12" s="43">
        <v>0</v>
      </c>
      <c r="U12" s="44">
        <f t="shared" si="2"/>
        <v>148516</v>
      </c>
    </row>
    <row r="13" spans="1:21" ht="15" customHeight="1">
      <c r="A13" s="1">
        <v>21</v>
      </c>
      <c r="B13" s="1" t="s">
        <v>73</v>
      </c>
      <c r="C13" s="67"/>
      <c r="D13" s="42">
        <v>0</v>
      </c>
      <c r="E13" s="42">
        <v>0</v>
      </c>
      <c r="F13" s="42">
        <v>0</v>
      </c>
      <c r="G13" s="43">
        <v>2848</v>
      </c>
      <c r="H13" s="42">
        <v>4611</v>
      </c>
      <c r="I13" s="44">
        <f t="shared" si="0"/>
        <v>1763</v>
      </c>
      <c r="J13" s="45"/>
      <c r="K13" s="43">
        <v>13824</v>
      </c>
      <c r="L13" s="44">
        <f t="shared" si="1"/>
        <v>12061</v>
      </c>
      <c r="M13" s="43">
        <v>0</v>
      </c>
      <c r="N13" s="45"/>
      <c r="O13" s="43">
        <v>0</v>
      </c>
      <c r="P13" s="43">
        <v>0</v>
      </c>
      <c r="Q13" s="43">
        <v>9966</v>
      </c>
      <c r="R13" s="43">
        <v>2095</v>
      </c>
      <c r="S13" s="43">
        <v>0</v>
      </c>
      <c r="T13" s="43">
        <v>0</v>
      </c>
      <c r="U13" s="44">
        <f t="shared" si="2"/>
        <v>12061</v>
      </c>
    </row>
    <row r="14" spans="1:21" ht="15" customHeight="1">
      <c r="A14" s="1">
        <v>22</v>
      </c>
      <c r="B14" s="1" t="s">
        <v>74</v>
      </c>
      <c r="C14" s="67"/>
      <c r="D14" s="42">
        <v>0</v>
      </c>
      <c r="E14" s="42">
        <v>0</v>
      </c>
      <c r="F14" s="42">
        <v>0</v>
      </c>
      <c r="G14" s="43">
        <v>3589</v>
      </c>
      <c r="H14" s="42">
        <v>5787</v>
      </c>
      <c r="I14" s="44">
        <f t="shared" si="0"/>
        <v>2198</v>
      </c>
      <c r="J14" s="45"/>
      <c r="K14" s="43">
        <v>4573</v>
      </c>
      <c r="L14" s="44">
        <f t="shared" si="1"/>
        <v>2375</v>
      </c>
      <c r="M14" s="43">
        <v>0</v>
      </c>
      <c r="N14" s="45"/>
      <c r="O14" s="43">
        <v>563</v>
      </c>
      <c r="P14" s="43">
        <v>0</v>
      </c>
      <c r="Q14" s="43">
        <v>1494</v>
      </c>
      <c r="R14" s="43">
        <v>0</v>
      </c>
      <c r="S14" s="43">
        <v>0</v>
      </c>
      <c r="T14" s="43">
        <v>318</v>
      </c>
      <c r="U14" s="44">
        <f t="shared" si="2"/>
        <v>2375</v>
      </c>
    </row>
    <row r="15" spans="1:21" ht="15" customHeight="1">
      <c r="A15" s="1">
        <v>23</v>
      </c>
      <c r="B15" s="1" t="s">
        <v>75</v>
      </c>
      <c r="C15" s="67"/>
      <c r="D15" s="42"/>
      <c r="E15" s="42"/>
      <c r="F15" s="42"/>
      <c r="G15" s="43"/>
      <c r="H15" s="42"/>
      <c r="I15" s="44">
        <f t="shared" si="0"/>
        <v>0</v>
      </c>
      <c r="J15" s="45"/>
      <c r="K15" s="43"/>
      <c r="L15" s="44">
        <f t="shared" si="1"/>
        <v>0</v>
      </c>
      <c r="M15" s="43"/>
      <c r="N15" s="45"/>
      <c r="O15" s="43"/>
      <c r="P15" s="43"/>
      <c r="Q15" s="43"/>
      <c r="R15" s="43"/>
      <c r="S15" s="43"/>
      <c r="T15" s="43"/>
      <c r="U15" s="44">
        <f t="shared" si="2"/>
        <v>0</v>
      </c>
    </row>
    <row r="16" spans="1:21" ht="15" customHeight="1">
      <c r="A16" s="1">
        <v>24</v>
      </c>
      <c r="B16" s="1" t="s">
        <v>76</v>
      </c>
      <c r="C16" s="67"/>
      <c r="D16" s="42">
        <v>0</v>
      </c>
      <c r="E16" s="42">
        <v>0</v>
      </c>
      <c r="F16" s="42">
        <v>0</v>
      </c>
      <c r="G16" s="42">
        <v>10032</v>
      </c>
      <c r="H16" s="42">
        <v>8948</v>
      </c>
      <c r="I16" s="44">
        <f t="shared" si="0"/>
        <v>-1084</v>
      </c>
      <c r="J16" s="45"/>
      <c r="K16" s="43">
        <v>17551</v>
      </c>
      <c r="L16" s="44">
        <f t="shared" si="1"/>
        <v>18635</v>
      </c>
      <c r="M16" s="43">
        <v>0</v>
      </c>
      <c r="N16" s="45"/>
      <c r="O16" s="43">
        <v>9473</v>
      </c>
      <c r="P16" s="43">
        <v>0</v>
      </c>
      <c r="Q16" s="43">
        <v>1915</v>
      </c>
      <c r="R16" s="43">
        <v>7247</v>
      </c>
      <c r="S16" s="43">
        <v>0</v>
      </c>
      <c r="T16" s="43">
        <v>0</v>
      </c>
      <c r="U16" s="44">
        <f t="shared" si="2"/>
        <v>18635</v>
      </c>
    </row>
    <row r="17" spans="1:21" ht="15" customHeight="1">
      <c r="A17" s="1">
        <v>25</v>
      </c>
      <c r="B17" s="1" t="s">
        <v>77</v>
      </c>
      <c r="C17" s="67"/>
      <c r="D17" s="42">
        <v>0</v>
      </c>
      <c r="E17" s="42">
        <v>0</v>
      </c>
      <c r="F17" s="42">
        <v>374</v>
      </c>
      <c r="G17" s="42">
        <v>36718</v>
      </c>
      <c r="H17" s="42">
        <v>36131</v>
      </c>
      <c r="I17" s="44">
        <f t="shared" si="0"/>
        <v>-587</v>
      </c>
      <c r="J17" s="45"/>
      <c r="K17" s="43">
        <v>122151.93</v>
      </c>
      <c r="L17" s="44">
        <f t="shared" si="1"/>
        <v>123112.93</v>
      </c>
      <c r="M17" s="43">
        <v>0</v>
      </c>
      <c r="N17" s="45"/>
      <c r="O17" s="43">
        <v>0</v>
      </c>
      <c r="P17" s="43">
        <v>0</v>
      </c>
      <c r="Q17" s="43">
        <v>87386</v>
      </c>
      <c r="R17" s="43">
        <v>35726.93</v>
      </c>
      <c r="S17" s="43">
        <v>0</v>
      </c>
      <c r="T17" s="43">
        <v>0</v>
      </c>
      <c r="U17" s="44">
        <f t="shared" si="2"/>
        <v>123112.93</v>
      </c>
    </row>
    <row r="18" spans="1:21" ht="15" customHeight="1">
      <c r="A18" s="68"/>
      <c r="B18" s="68" t="s">
        <v>78</v>
      </c>
      <c r="C18" s="46">
        <f aca="true" t="shared" si="3" ref="C18:U18">SUM(C9:C17)</f>
        <v>0</v>
      </c>
      <c r="D18" s="47">
        <f t="shared" si="3"/>
        <v>43330.37</v>
      </c>
      <c r="E18" s="47">
        <f t="shared" si="3"/>
        <v>5499.27</v>
      </c>
      <c r="F18" s="47">
        <f t="shared" si="3"/>
        <v>90276</v>
      </c>
      <c r="G18" s="47">
        <f t="shared" si="3"/>
        <v>98117.17</v>
      </c>
      <c r="H18" s="47">
        <f t="shared" si="3"/>
        <v>118738.01</v>
      </c>
      <c r="I18" s="48">
        <f t="shared" si="3"/>
        <v>20620.84</v>
      </c>
      <c r="J18" s="47">
        <f t="shared" si="3"/>
        <v>0</v>
      </c>
      <c r="K18" s="49">
        <f t="shared" si="3"/>
        <v>568229.9299999999</v>
      </c>
      <c r="L18" s="48">
        <f t="shared" si="3"/>
        <v>686714.73</v>
      </c>
      <c r="M18" s="48">
        <f t="shared" si="3"/>
        <v>40589</v>
      </c>
      <c r="N18" s="48">
        <f t="shared" si="3"/>
        <v>0</v>
      </c>
      <c r="O18" s="47">
        <f t="shared" si="3"/>
        <v>26542</v>
      </c>
      <c r="P18" s="47">
        <f t="shared" si="3"/>
        <v>0</v>
      </c>
      <c r="Q18" s="47">
        <f t="shared" si="3"/>
        <v>359576</v>
      </c>
      <c r="R18" s="47">
        <f t="shared" si="3"/>
        <v>60754.93</v>
      </c>
      <c r="S18" s="47">
        <f t="shared" si="3"/>
        <v>2750.37</v>
      </c>
      <c r="T18" s="47">
        <f t="shared" si="3"/>
        <v>196502.43</v>
      </c>
      <c r="U18" s="48">
        <f t="shared" si="3"/>
        <v>686714.73</v>
      </c>
    </row>
    <row r="22" spans="7:10" ht="15" customHeight="1">
      <c r="G22" s="136" t="s">
        <v>79</v>
      </c>
      <c r="H22" s="136"/>
      <c r="I22" s="136"/>
      <c r="J22" s="8">
        <f>+('semilavorati aggregato'!J28)-('semilavorati aggregato'!K28+'monomeri aggregato'!K18)</f>
        <v>4144.619999999879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  <mergeCell ref="R4:R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2021-03-31T07:55:37Z</cp:lastPrinted>
  <dcterms:created xsi:type="dcterms:W3CDTF">2021-03-30T13:18:40Z</dcterms:created>
  <dcterms:modified xsi:type="dcterms:W3CDTF">2021-04-02T08:58:58Z</dcterms:modified>
  <cp:category/>
  <cp:version/>
  <cp:contentType/>
  <cp:contentStatus/>
</cp:coreProperties>
</file>