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<sst xmlns="http://schemas.openxmlformats.org/spreadsheetml/2006/main" count="258" uniqueCount="82">
  <si>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</si>
  <si>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</si>
  <si>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</si>
  <si>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</si>
  <si>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</si>
  <si>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</si>
  <si>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</si>
  <si>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</si>
  <si>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</si>
  <si>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</si>
  <si>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</si>
  <si>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</si>
  <si>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</si>
  <si>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</si>
  <si>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</si>
  <si>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</si>
  <si>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</si>
  <si>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</si>
  <si>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</si>
  <si>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</si>
  <si>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</si>
  <si>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</si>
  <si>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</si>
  <si>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</si>
  <si>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</si>
  <si>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novembre 2019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</si>
  <si>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</si>
  <si>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</si>
  <si>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</si>
  <si>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</si>
  <si>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</si>
  <si>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</si>
  <si>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</si>
  <si>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</si>
  <si>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</si>
  <si>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</si>
  <si>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</si>
  <si>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</si>
  <si>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</si>
  <si>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</si>
  <si>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</si>
  <si>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</si>
  <si>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</si>
  <si>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</si>
  <si>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</si>
  <si>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</si>
  <si>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</si>
  <si>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</si>
  <si>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</si>
  <si>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</si>
  <si>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</si>
  <si>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</si>
  <si>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</si>
  <si>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</si>
  <si>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</si>
  <si>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</si>
  <si>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</si>
  <si>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</si>
  <si>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</si>
  <si>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</si>
  <si>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</si>
  <si>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</si>
  <si>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</si>
  <si>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</si>
  <si>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</si>
  <si>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</si>
  <si>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</si>
  <si>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</si>
  <si>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</si>
  <si>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</si>
  <si>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</si>
  <si>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</si>
  <si>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</si>
  <si>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</si>
  <si>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</si>
  <si>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</si>
  <si>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</si>
  <si>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</si>
  <si>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</si>
  <si>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</si>
  <si>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gennaio-novembre 2019</t>
  </si>
  <si>
    <t>Report costruito su dati definitivi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</si>
</sst>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40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40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40" xfId="0" applyFont="1" applyFill="1" applyBorder="1" applyAlignment="1" applyProtection="1">
      <alignment horizontal="left"/>
      <protection/>
    </xf>
    <xf numFmtId="0" fontId="12" fillId="36" borderId="27" xfId="0" applyFont="1" applyFill="1" applyBorder="1" applyAlignment="1" applyProtection="1">
      <alignment horizontal="center" wrapText="1"/>
      <protection/>
    </xf>
    <xf numFmtId="0" fontId="12" fillId="36" borderId="28" xfId="0" applyFont="1" applyFill="1" applyBorder="1" applyAlignment="1" applyProtection="1">
      <alignment horizontal="center" wrapText="1"/>
      <protection/>
    </xf>
    <xf numFmtId="0" fontId="12" fillId="36" borderId="29" xfId="0" applyFont="1" applyFill="1" applyBorder="1" applyAlignment="1" applyProtection="1">
      <alignment horizontal="center" wrapText="1"/>
      <protection/>
    </xf>
    <xf numFmtId="0" fontId="0" fillId="33" borderId="41" xfId="0" applyFill="1" applyBorder="1" applyAlignment="1" applyProtection="1">
      <alignment horizontal="left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12" fillId="36" borderId="37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37" xfId="0" applyFont="1" applyFill="1" applyBorder="1" applyAlignment="1" applyProtection="1">
      <alignment horizontal="center" vertical="center" wrapText="1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41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7" fillId="38" borderId="23" xfId="0" applyFont="1" applyFill="1" applyBorder="1" applyAlignment="1" applyProtection="1">
      <alignment horizontal="center"/>
      <protection/>
    </xf>
    <xf numFmtId="0" fontId="8" fillId="38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2" borderId="26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9" fillId="43" borderId="26" xfId="0" applyFont="1" applyFill="1" applyBorder="1" applyAlignment="1" applyProtection="1">
      <alignment horizontal="center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10" fillId="36" borderId="29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37" xfId="0" applyFont="1" applyFill="1" applyBorder="1" applyAlignment="1" applyProtection="1">
      <alignment horizontal="center" wrapText="1"/>
      <protection/>
    </xf>
    <xf numFmtId="0" fontId="3" fillId="44" borderId="38" xfId="0" applyFont="1" applyFill="1" applyBorder="1" applyAlignment="1" applyProtection="1">
      <alignment horizontal="center"/>
      <protection/>
    </xf>
    <xf numFmtId="0" fontId="3" fillId="44" borderId="39" xfId="0" applyFont="1" applyFill="1" applyBorder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9" fillId="42" borderId="42" xfId="0" applyFont="1" applyFill="1" applyBorder="1" applyAlignment="1" applyProtection="1">
      <alignment horizontal="center"/>
      <protection/>
    </xf>
    <xf numFmtId="0" fontId="9" fillId="43" borderId="42" xfId="0" applyFont="1" applyFill="1" applyBorder="1" applyAlignment="1" applyProtection="1">
      <alignment horizontal="center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9" fillId="36" borderId="44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1</v>
      </c>
      <c r="O1" s="70"/>
      <c r="P1" s="70"/>
      <c r="Q1" s="70"/>
      <c r="R1" s="70"/>
      <c r="S1" s="70"/>
      <c r="T1" s="70"/>
      <c r="U1" s="70"/>
      <c r="V1" s="70"/>
    </row>
    <row r="2" spans="1:22" ht="21" customHeight="1">
      <c r="A2" s="17"/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 t="s">
        <v>3</v>
      </c>
      <c r="O2" s="72"/>
      <c r="P2" s="72"/>
      <c r="Q2" s="72"/>
      <c r="R2" s="72"/>
      <c r="S2" s="72"/>
      <c r="T2" s="72"/>
      <c r="U2" s="72"/>
      <c r="V2" s="72"/>
    </row>
    <row r="3" spans="1:22" ht="16.5" customHeight="1">
      <c r="A3" s="14"/>
      <c r="B3" s="23"/>
      <c r="C3" s="13"/>
      <c r="D3" s="73" t="s">
        <v>4</v>
      </c>
      <c r="E3" s="74"/>
      <c r="F3" s="74"/>
      <c r="G3" s="74"/>
      <c r="H3" s="74"/>
      <c r="I3" s="74"/>
      <c r="J3" s="74"/>
      <c r="K3" s="74"/>
      <c r="L3" s="74"/>
      <c r="M3" s="75"/>
      <c r="N3" s="76" t="s">
        <v>5</v>
      </c>
      <c r="O3" s="77"/>
      <c r="P3" s="77"/>
      <c r="Q3" s="77"/>
      <c r="R3" s="77"/>
      <c r="S3" s="77"/>
      <c r="T3" s="77"/>
      <c r="U3" s="77"/>
      <c r="V3" s="78"/>
    </row>
    <row r="4" spans="1:22" ht="12.75" customHeight="1">
      <c r="A4" s="79" t="s">
        <v>81</v>
      </c>
      <c r="B4" s="80"/>
      <c r="C4" s="81"/>
      <c r="D4" s="82" t="s">
        <v>6</v>
      </c>
      <c r="E4" s="85" t="s">
        <v>7</v>
      </c>
      <c r="F4" s="82" t="s">
        <v>8</v>
      </c>
      <c r="G4" s="85" t="s">
        <v>9</v>
      </c>
      <c r="H4" s="82" t="s">
        <v>10</v>
      </c>
      <c r="I4" s="85" t="s">
        <v>11</v>
      </c>
      <c r="J4" s="82" t="s">
        <v>12</v>
      </c>
      <c r="K4" s="85" t="s">
        <v>13</v>
      </c>
      <c r="L4" s="82" t="s">
        <v>14</v>
      </c>
      <c r="M4" s="85" t="s">
        <v>15</v>
      </c>
      <c r="N4" s="82" t="s">
        <v>16</v>
      </c>
      <c r="O4" s="85" t="s">
        <v>17</v>
      </c>
      <c r="P4" s="82" t="s">
        <v>18</v>
      </c>
      <c r="Q4" s="85" t="s">
        <v>19</v>
      </c>
      <c r="R4" s="82" t="s">
        <v>20</v>
      </c>
      <c r="S4" s="85" t="s">
        <v>21</v>
      </c>
      <c r="T4" s="82" t="s">
        <v>22</v>
      </c>
      <c r="U4" s="85" t="s">
        <v>23</v>
      </c>
      <c r="V4" s="82" t="s">
        <v>24</v>
      </c>
    </row>
    <row r="5" spans="1:22" ht="15.75" customHeight="1">
      <c r="A5" s="88" t="s">
        <v>25</v>
      </c>
      <c r="B5" s="89"/>
      <c r="C5" s="90"/>
      <c r="D5" s="83"/>
      <c r="E5" s="86"/>
      <c r="F5" s="83"/>
      <c r="G5" s="86"/>
      <c r="H5" s="83"/>
      <c r="I5" s="86"/>
      <c r="J5" s="83"/>
      <c r="K5" s="86"/>
      <c r="L5" s="83"/>
      <c r="M5" s="86"/>
      <c r="N5" s="83"/>
      <c r="O5" s="86"/>
      <c r="P5" s="83"/>
      <c r="Q5" s="86"/>
      <c r="R5" s="83"/>
      <c r="S5" s="86"/>
      <c r="T5" s="83"/>
      <c r="U5" s="86"/>
      <c r="V5" s="83"/>
    </row>
    <row r="6" spans="1:22" ht="124.5" customHeight="1">
      <c r="A6" s="88"/>
      <c r="B6" s="89"/>
      <c r="C6" s="90"/>
      <c r="D6" s="84"/>
      <c r="E6" s="87"/>
      <c r="F6" s="84"/>
      <c r="G6" s="87"/>
      <c r="H6" s="84"/>
      <c r="I6" s="87"/>
      <c r="J6" s="84"/>
      <c r="K6" s="87"/>
      <c r="L6" s="84"/>
      <c r="M6" s="87"/>
      <c r="N6" s="84"/>
      <c r="O6" s="87"/>
      <c r="P6" s="84"/>
      <c r="Q6" s="87"/>
      <c r="R6" s="84"/>
      <c r="S6" s="87"/>
      <c r="T6" s="84"/>
      <c r="U6" s="87"/>
      <c r="V6" s="84"/>
    </row>
    <row r="7" spans="1:22" ht="15" customHeight="1">
      <c r="A7" s="18" t="s">
        <v>26</v>
      </c>
      <c r="B7" s="91" t="s">
        <v>27</v>
      </c>
      <c r="C7" s="91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92" t="s">
        <v>47</v>
      </c>
      <c r="B8" s="92"/>
      <c r="C8" s="93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94" t="s">
        <v>48</v>
      </c>
      <c r="C9" s="95"/>
      <c r="D9" s="26">
        <v>6357</v>
      </c>
      <c r="E9" s="26">
        <v>0</v>
      </c>
      <c r="F9" s="26">
        <v>830</v>
      </c>
      <c r="G9" s="27">
        <v>0</v>
      </c>
      <c r="H9" s="27">
        <v>0</v>
      </c>
      <c r="I9" s="27">
        <v>0</v>
      </c>
      <c r="J9" s="28">
        <f aca="true" t="shared" si="0" ref="J9:J19">+I9-H9</f>
        <v>0</v>
      </c>
      <c r="K9" s="27">
        <v>6287</v>
      </c>
      <c r="L9" s="29">
        <v>59398.09</v>
      </c>
      <c r="M9" s="30">
        <f aca="true" t="shared" si="1" ref="M9:M26">D9+E9+F9+G9-(J9+K9)+L9</f>
        <v>60298.09</v>
      </c>
      <c r="N9" s="27">
        <v>4136</v>
      </c>
      <c r="O9" s="31">
        <v>3205</v>
      </c>
      <c r="P9" s="27">
        <v>0</v>
      </c>
      <c r="Q9" s="27">
        <v>0</v>
      </c>
      <c r="R9" s="27">
        <v>0</v>
      </c>
      <c r="S9" s="27">
        <v>0</v>
      </c>
      <c r="T9" s="27">
        <v>50490.09</v>
      </c>
      <c r="U9" s="32">
        <v>2467</v>
      </c>
      <c r="V9" s="33">
        <f aca="true" t="shared" si="2" ref="V9:V19">SUM(N9:U9)</f>
        <v>60298.09</v>
      </c>
    </row>
    <row r="10" spans="1:22" ht="15" customHeight="1">
      <c r="A10" s="19">
        <v>2</v>
      </c>
      <c r="B10" s="94" t="s">
        <v>49</v>
      </c>
      <c r="C10" s="95"/>
      <c r="D10" s="26">
        <v>9124</v>
      </c>
      <c r="E10" s="26">
        <v>0</v>
      </c>
      <c r="F10" s="26">
        <v>0</v>
      </c>
      <c r="G10" s="27">
        <v>6001</v>
      </c>
      <c r="H10" s="27">
        <v>11083</v>
      </c>
      <c r="I10" s="27">
        <v>8469</v>
      </c>
      <c r="J10" s="28">
        <f t="shared" si="0"/>
        <v>-2614</v>
      </c>
      <c r="K10" s="27">
        <v>14047</v>
      </c>
      <c r="L10" s="29">
        <v>10200</v>
      </c>
      <c r="M10" s="30">
        <f t="shared" si="1"/>
        <v>13892</v>
      </c>
      <c r="N10" s="27">
        <v>6272</v>
      </c>
      <c r="O10" s="31">
        <v>0</v>
      </c>
      <c r="P10" s="27">
        <v>7505</v>
      </c>
      <c r="Q10" s="27">
        <v>0</v>
      </c>
      <c r="R10" s="27">
        <v>97</v>
      </c>
      <c r="S10" s="27">
        <v>0</v>
      </c>
      <c r="T10" s="27">
        <v>18</v>
      </c>
      <c r="U10" s="32">
        <v>0</v>
      </c>
      <c r="V10" s="33">
        <f t="shared" si="2"/>
        <v>13892</v>
      </c>
    </row>
    <row r="11" spans="1:22" ht="15" customHeight="1">
      <c r="A11" s="20">
        <v>3</v>
      </c>
      <c r="B11" s="96" t="s">
        <v>50</v>
      </c>
      <c r="C11" s="97"/>
      <c r="D11" s="26">
        <v>267111</v>
      </c>
      <c r="E11" s="26">
        <v>15804</v>
      </c>
      <c r="F11" s="26">
        <v>0</v>
      </c>
      <c r="G11" s="26">
        <v>52808</v>
      </c>
      <c r="H11" s="27">
        <v>59639</v>
      </c>
      <c r="I11" s="27">
        <v>74414</v>
      </c>
      <c r="J11" s="28">
        <f t="shared" si="0"/>
        <v>14775</v>
      </c>
      <c r="K11" s="27">
        <v>320948</v>
      </c>
      <c r="L11" s="29">
        <v>0</v>
      </c>
      <c r="M11" s="30">
        <f t="shared" si="1"/>
        <v>0</v>
      </c>
      <c r="N11" s="27">
        <v>0</v>
      </c>
      <c r="O11" s="3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2">
        <v>0</v>
      </c>
      <c r="V11" s="33">
        <f t="shared" si="2"/>
        <v>0</v>
      </c>
    </row>
    <row r="12" spans="1:22" ht="15" customHeight="1">
      <c r="A12" s="19">
        <v>4</v>
      </c>
      <c r="B12" s="94" t="s">
        <v>51</v>
      </c>
      <c r="C12" s="95"/>
      <c r="D12" s="26">
        <v>90070</v>
      </c>
      <c r="E12" s="26">
        <v>0</v>
      </c>
      <c r="F12" s="26">
        <v>0</v>
      </c>
      <c r="G12" s="27">
        <v>0</v>
      </c>
      <c r="H12" s="27">
        <v>27515</v>
      </c>
      <c r="I12" s="26">
        <v>56320</v>
      </c>
      <c r="J12" s="28">
        <f t="shared" si="0"/>
        <v>28805</v>
      </c>
      <c r="K12" s="27">
        <v>61265</v>
      </c>
      <c r="L12" s="29">
        <v>0</v>
      </c>
      <c r="M12" s="30">
        <f t="shared" si="1"/>
        <v>0</v>
      </c>
      <c r="N12" s="27">
        <v>0</v>
      </c>
      <c r="O12" s="3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2">
        <v>0</v>
      </c>
      <c r="V12" s="33">
        <f t="shared" si="2"/>
        <v>0</v>
      </c>
    </row>
    <row r="13" spans="1:22" ht="15" customHeight="1">
      <c r="A13" s="19">
        <v>5</v>
      </c>
      <c r="B13" s="94" t="s">
        <v>52</v>
      </c>
      <c r="C13" s="95"/>
      <c r="D13" s="26">
        <v>31010</v>
      </c>
      <c r="E13" s="26">
        <v>0</v>
      </c>
      <c r="F13" s="26">
        <v>0</v>
      </c>
      <c r="G13" s="27">
        <v>32927</v>
      </c>
      <c r="H13" s="27">
        <v>46031</v>
      </c>
      <c r="I13" s="27">
        <v>64476</v>
      </c>
      <c r="J13" s="28">
        <f t="shared" si="0"/>
        <v>18445</v>
      </c>
      <c r="K13" s="27">
        <v>43502</v>
      </c>
      <c r="L13" s="29">
        <v>34860</v>
      </c>
      <c r="M13" s="30">
        <f t="shared" si="1"/>
        <v>36850</v>
      </c>
      <c r="N13" s="27">
        <v>0</v>
      </c>
      <c r="O13" s="31">
        <v>0</v>
      </c>
      <c r="P13" s="27">
        <v>0</v>
      </c>
      <c r="Q13" s="27">
        <v>0</v>
      </c>
      <c r="R13" s="27">
        <v>29513</v>
      </c>
      <c r="S13" s="27">
        <v>7337</v>
      </c>
      <c r="T13" s="27">
        <v>0</v>
      </c>
      <c r="U13" s="32">
        <v>0</v>
      </c>
      <c r="V13" s="33">
        <f t="shared" si="2"/>
        <v>36850</v>
      </c>
    </row>
    <row r="14" spans="1:22" ht="15" customHeight="1">
      <c r="A14" s="19">
        <v>6</v>
      </c>
      <c r="B14" s="94" t="s">
        <v>53</v>
      </c>
      <c r="C14" s="95"/>
      <c r="D14" s="26">
        <v>0</v>
      </c>
      <c r="E14" s="27">
        <v>0</v>
      </c>
      <c r="F14" s="27">
        <v>0</v>
      </c>
      <c r="G14" s="27">
        <v>0</v>
      </c>
      <c r="H14" s="27">
        <v>4118</v>
      </c>
      <c r="I14" s="27">
        <v>4118</v>
      </c>
      <c r="J14" s="28">
        <f t="shared" si="0"/>
        <v>0</v>
      </c>
      <c r="K14" s="27">
        <v>0</v>
      </c>
      <c r="L14" s="29">
        <v>23</v>
      </c>
      <c r="M14" s="30">
        <f t="shared" si="1"/>
        <v>23</v>
      </c>
      <c r="N14" s="27">
        <v>0</v>
      </c>
      <c r="O14" s="3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23</v>
      </c>
      <c r="U14" s="32">
        <v>0</v>
      </c>
      <c r="V14" s="33">
        <f t="shared" si="2"/>
        <v>23</v>
      </c>
    </row>
    <row r="15" spans="1:22" ht="15" customHeight="1">
      <c r="A15" s="19">
        <v>7</v>
      </c>
      <c r="B15" s="94" t="s">
        <v>54</v>
      </c>
      <c r="C15" s="95"/>
      <c r="D15" s="26">
        <v>9093</v>
      </c>
      <c r="E15" s="27">
        <v>0</v>
      </c>
      <c r="F15" s="27">
        <v>0</v>
      </c>
      <c r="G15" s="27">
        <v>0</v>
      </c>
      <c r="H15" s="27">
        <v>21804.4</v>
      </c>
      <c r="I15" s="27">
        <v>21452.84</v>
      </c>
      <c r="J15" s="28">
        <f t="shared" si="0"/>
        <v>-351.5600000000013</v>
      </c>
      <c r="K15" s="27">
        <v>6404.56</v>
      </c>
      <c r="L15" s="29">
        <v>0</v>
      </c>
      <c r="M15" s="30">
        <f t="shared" si="1"/>
        <v>3040.000000000001</v>
      </c>
      <c r="N15" s="27">
        <v>0</v>
      </c>
      <c r="O15" s="3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3040</v>
      </c>
      <c r="U15" s="32">
        <v>0</v>
      </c>
      <c r="V15" s="33">
        <f t="shared" si="2"/>
        <v>3040</v>
      </c>
    </row>
    <row r="16" spans="1:22" ht="15" customHeight="1">
      <c r="A16" s="19">
        <v>8</v>
      </c>
      <c r="B16" s="94" t="s">
        <v>55</v>
      </c>
      <c r="C16" s="95"/>
      <c r="D16" s="26">
        <v>3602</v>
      </c>
      <c r="E16" s="27">
        <v>3037.72</v>
      </c>
      <c r="F16" s="27">
        <v>0</v>
      </c>
      <c r="G16" s="27">
        <v>0</v>
      </c>
      <c r="H16" s="27">
        <v>29309.84</v>
      </c>
      <c r="I16" s="27">
        <v>29964.51</v>
      </c>
      <c r="J16" s="28">
        <f t="shared" si="0"/>
        <v>654.6699999999983</v>
      </c>
      <c r="K16" s="27">
        <v>3510.06</v>
      </c>
      <c r="L16" s="29">
        <v>10756</v>
      </c>
      <c r="M16" s="30">
        <f t="shared" si="1"/>
        <v>13230.990000000002</v>
      </c>
      <c r="N16" s="27">
        <v>0</v>
      </c>
      <c r="O16" s="31">
        <v>0</v>
      </c>
      <c r="P16" s="27">
        <v>0</v>
      </c>
      <c r="Q16" s="27">
        <v>0</v>
      </c>
      <c r="R16" s="27">
        <v>10072</v>
      </c>
      <c r="S16" s="27">
        <v>0</v>
      </c>
      <c r="T16" s="27">
        <v>3159</v>
      </c>
      <c r="U16" s="32">
        <v>0</v>
      </c>
      <c r="V16" s="33">
        <f t="shared" si="2"/>
        <v>13231</v>
      </c>
    </row>
    <row r="17" spans="1:22" ht="15" customHeight="1">
      <c r="A17" s="19">
        <v>9</v>
      </c>
      <c r="B17" s="94" t="s">
        <v>56</v>
      </c>
      <c r="C17" s="95"/>
      <c r="D17" s="26">
        <v>0</v>
      </c>
      <c r="E17" s="27">
        <v>0</v>
      </c>
      <c r="F17" s="27">
        <v>0</v>
      </c>
      <c r="G17" s="27">
        <v>0</v>
      </c>
      <c r="H17" s="27">
        <v>7026</v>
      </c>
      <c r="I17" s="27">
        <v>8593</v>
      </c>
      <c r="J17" s="28">
        <f t="shared" si="0"/>
        <v>1567</v>
      </c>
      <c r="K17" s="27">
        <v>0</v>
      </c>
      <c r="L17" s="29">
        <v>1567</v>
      </c>
      <c r="M17" s="30">
        <f t="shared" si="1"/>
        <v>0</v>
      </c>
      <c r="N17" s="27">
        <v>0</v>
      </c>
      <c r="O17" s="3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2">
        <v>0</v>
      </c>
      <c r="V17" s="33">
        <f t="shared" si="2"/>
        <v>0</v>
      </c>
    </row>
    <row r="18" spans="1:22" ht="15" customHeight="1">
      <c r="A18" s="19">
        <v>10</v>
      </c>
      <c r="B18" s="94" t="s">
        <v>57</v>
      </c>
      <c r="C18" s="95"/>
      <c r="D18" s="26"/>
      <c r="E18" s="27"/>
      <c r="F18" s="27"/>
      <c r="G18" s="27"/>
      <c r="H18" s="27"/>
      <c r="I18" s="27"/>
      <c r="J18" s="28">
        <f t="shared" si="0"/>
        <v>0</v>
      </c>
      <c r="K18" s="27"/>
      <c r="L18" s="29"/>
      <c r="M18" s="30">
        <f t="shared" si="1"/>
        <v>0</v>
      </c>
      <c r="N18" s="27"/>
      <c r="O18" s="31"/>
      <c r="P18" s="27"/>
      <c r="Q18" s="27"/>
      <c r="R18" s="27"/>
      <c r="S18" s="27"/>
      <c r="T18" s="27"/>
      <c r="U18" s="32"/>
      <c r="V18" s="33">
        <f t="shared" si="2"/>
        <v>0</v>
      </c>
    </row>
    <row r="19" spans="1:22" ht="15" customHeight="1">
      <c r="A19" s="19">
        <v>11</v>
      </c>
      <c r="B19" s="94" t="s">
        <v>58</v>
      </c>
      <c r="C19" s="95"/>
      <c r="D19" s="26">
        <v>0</v>
      </c>
      <c r="E19" s="27">
        <v>0</v>
      </c>
      <c r="F19" s="27">
        <v>3011.2</v>
      </c>
      <c r="G19" s="27">
        <v>1105.5</v>
      </c>
      <c r="H19" s="27">
        <v>23014.39</v>
      </c>
      <c r="I19" s="27">
        <v>15448.59</v>
      </c>
      <c r="J19" s="28">
        <f t="shared" si="0"/>
        <v>-7565.799999999999</v>
      </c>
      <c r="K19" s="27">
        <v>5584.62</v>
      </c>
      <c r="L19" s="29">
        <v>3186.04</v>
      </c>
      <c r="M19" s="30">
        <f t="shared" si="1"/>
        <v>9283.919999999998</v>
      </c>
      <c r="N19" s="27">
        <v>0</v>
      </c>
      <c r="O19" s="31">
        <v>0</v>
      </c>
      <c r="P19" s="27">
        <v>0</v>
      </c>
      <c r="Q19" s="27">
        <v>0</v>
      </c>
      <c r="R19" s="27">
        <v>1881.88</v>
      </c>
      <c r="S19" s="27">
        <v>4023.52</v>
      </c>
      <c r="T19" s="27">
        <v>3378.53</v>
      </c>
      <c r="U19" s="32">
        <v>0</v>
      </c>
      <c r="V19" s="33">
        <f t="shared" si="2"/>
        <v>9283.93</v>
      </c>
    </row>
    <row r="20" spans="1:22" ht="15" customHeight="1">
      <c r="A20" s="21"/>
      <c r="B20" s="98" t="s">
        <v>59</v>
      </c>
      <c r="C20" s="99"/>
      <c r="D20" s="34">
        <f aca="true" t="shared" si="3" ref="D20:L20">SUM(D9:D19)</f>
        <v>416367</v>
      </c>
      <c r="E20" s="34">
        <f t="shared" si="3"/>
        <v>18841.72</v>
      </c>
      <c r="F20" s="34">
        <f t="shared" si="3"/>
        <v>3841.2</v>
      </c>
      <c r="G20" s="34">
        <f t="shared" si="3"/>
        <v>92841.5</v>
      </c>
      <c r="H20" s="34">
        <f t="shared" si="3"/>
        <v>229540.63</v>
      </c>
      <c r="I20" s="34">
        <f t="shared" si="3"/>
        <v>283255.94</v>
      </c>
      <c r="J20" s="34">
        <f t="shared" si="3"/>
        <v>53715.31</v>
      </c>
      <c r="K20" s="34">
        <f t="shared" si="3"/>
        <v>461548.24</v>
      </c>
      <c r="L20" s="34">
        <f t="shared" si="3"/>
        <v>119990.12999999999</v>
      </c>
      <c r="M20" s="35">
        <f t="shared" si="1"/>
        <v>136617.99999999994</v>
      </c>
      <c r="N20" s="34">
        <f aca="true" t="shared" si="4" ref="N20:V20">SUM(N9:N19)</f>
        <v>10408</v>
      </c>
      <c r="O20" s="34">
        <f t="shared" si="4"/>
        <v>3205</v>
      </c>
      <c r="P20" s="34">
        <f t="shared" si="4"/>
        <v>7505</v>
      </c>
      <c r="Q20" s="34">
        <f t="shared" si="4"/>
        <v>0</v>
      </c>
      <c r="R20" s="34">
        <f t="shared" si="4"/>
        <v>41563.88</v>
      </c>
      <c r="S20" s="34">
        <f t="shared" si="4"/>
        <v>11360.52</v>
      </c>
      <c r="T20" s="34">
        <f t="shared" si="4"/>
        <v>60108.619999999995</v>
      </c>
      <c r="U20" s="34">
        <f t="shared" si="4"/>
        <v>2467</v>
      </c>
      <c r="V20" s="36">
        <f t="shared" si="4"/>
        <v>136618.02</v>
      </c>
    </row>
    <row r="21" spans="1:22" ht="15" customHeight="1">
      <c r="A21" s="19">
        <v>12</v>
      </c>
      <c r="B21" s="94" t="s">
        <v>60</v>
      </c>
      <c r="C21" s="95"/>
      <c r="D21" s="26">
        <v>0</v>
      </c>
      <c r="E21" s="27">
        <v>26517</v>
      </c>
      <c r="F21" s="27">
        <v>154</v>
      </c>
      <c r="G21" s="27">
        <v>0</v>
      </c>
      <c r="H21" s="27">
        <v>16490</v>
      </c>
      <c r="I21" s="27">
        <v>15599</v>
      </c>
      <c r="J21" s="28">
        <f>+I21-H21</f>
        <v>-891</v>
      </c>
      <c r="K21" s="27">
        <v>35090</v>
      </c>
      <c r="L21" s="29">
        <v>41451</v>
      </c>
      <c r="M21" s="30">
        <f t="shared" si="1"/>
        <v>33923</v>
      </c>
      <c r="N21" s="27">
        <v>14719</v>
      </c>
      <c r="O21" s="31">
        <v>0</v>
      </c>
      <c r="P21" s="27">
        <v>10476</v>
      </c>
      <c r="Q21" s="27">
        <v>0</v>
      </c>
      <c r="R21" s="27">
        <v>8051</v>
      </c>
      <c r="S21" s="27">
        <v>0</v>
      </c>
      <c r="T21" s="27">
        <v>677</v>
      </c>
      <c r="U21" s="32">
        <v>0</v>
      </c>
      <c r="V21" s="33">
        <f>SUM(N21:U21)</f>
        <v>33923</v>
      </c>
    </row>
    <row r="22" spans="1:22" ht="15" customHeight="1">
      <c r="A22" s="19">
        <v>13</v>
      </c>
      <c r="B22" s="94" t="s">
        <v>61</v>
      </c>
      <c r="C22" s="95"/>
      <c r="D22" s="26">
        <v>9236</v>
      </c>
      <c r="E22" s="27">
        <v>1978</v>
      </c>
      <c r="F22" s="27">
        <v>0</v>
      </c>
      <c r="G22" s="27">
        <v>6993</v>
      </c>
      <c r="H22" s="27">
        <v>79057</v>
      </c>
      <c r="I22" s="27">
        <v>70755</v>
      </c>
      <c r="J22" s="28">
        <f>+I22-H22</f>
        <v>-8302</v>
      </c>
      <c r="K22" s="27">
        <v>34086</v>
      </c>
      <c r="L22" s="29">
        <v>136995</v>
      </c>
      <c r="M22" s="30">
        <f t="shared" si="1"/>
        <v>129418</v>
      </c>
      <c r="N22" s="27">
        <v>94019</v>
      </c>
      <c r="O22" s="31">
        <v>0</v>
      </c>
      <c r="P22" s="27">
        <v>11662</v>
      </c>
      <c r="Q22" s="27">
        <v>0</v>
      </c>
      <c r="R22" s="27">
        <v>5928</v>
      </c>
      <c r="S22" s="27">
        <v>17806</v>
      </c>
      <c r="T22" s="27">
        <v>0</v>
      </c>
      <c r="U22" s="32">
        <v>3</v>
      </c>
      <c r="V22" s="33">
        <f>SUM(N22:U22)</f>
        <v>129418</v>
      </c>
    </row>
    <row r="23" spans="1:22" ht="15" customHeight="1">
      <c r="A23" s="19">
        <v>14</v>
      </c>
      <c r="B23" s="94" t="s">
        <v>62</v>
      </c>
      <c r="C23" s="95"/>
      <c r="D23" s="26">
        <v>0</v>
      </c>
      <c r="E23" s="27">
        <v>0</v>
      </c>
      <c r="F23" s="27">
        <v>3532</v>
      </c>
      <c r="G23" s="27">
        <v>7281</v>
      </c>
      <c r="H23" s="27">
        <v>27983</v>
      </c>
      <c r="I23" s="27">
        <v>25625</v>
      </c>
      <c r="J23" s="28">
        <f>+I23-H23</f>
        <v>-2358</v>
      </c>
      <c r="K23" s="27">
        <v>38790</v>
      </c>
      <c r="L23" s="29">
        <v>26052</v>
      </c>
      <c r="M23" s="30">
        <f t="shared" si="1"/>
        <v>433</v>
      </c>
      <c r="N23" s="27">
        <v>0</v>
      </c>
      <c r="O23" s="31">
        <v>0</v>
      </c>
      <c r="P23" s="27">
        <v>0</v>
      </c>
      <c r="Q23" s="27">
        <v>0</v>
      </c>
      <c r="R23" s="27">
        <v>433</v>
      </c>
      <c r="S23" s="27">
        <v>0</v>
      </c>
      <c r="T23" s="27">
        <v>0</v>
      </c>
      <c r="U23" s="32">
        <v>0</v>
      </c>
      <c r="V23" s="33">
        <f>SUM(N23:U23)</f>
        <v>433</v>
      </c>
    </row>
    <row r="24" spans="1:22" ht="15" customHeight="1">
      <c r="A24" s="21"/>
      <c r="B24" s="98" t="s">
        <v>63</v>
      </c>
      <c r="C24" s="99"/>
      <c r="D24" s="34">
        <f aca="true" t="shared" si="5" ref="D24:L24">SUM(D21:D23)</f>
        <v>9236</v>
      </c>
      <c r="E24" s="34">
        <f t="shared" si="5"/>
        <v>28495</v>
      </c>
      <c r="F24" s="34">
        <f t="shared" si="5"/>
        <v>3686</v>
      </c>
      <c r="G24" s="34">
        <f t="shared" si="5"/>
        <v>14274</v>
      </c>
      <c r="H24" s="34">
        <f t="shared" si="5"/>
        <v>123530</v>
      </c>
      <c r="I24" s="34">
        <f t="shared" si="5"/>
        <v>111979</v>
      </c>
      <c r="J24" s="34">
        <f t="shared" si="5"/>
        <v>-11551</v>
      </c>
      <c r="K24" s="34">
        <f t="shared" si="5"/>
        <v>107966</v>
      </c>
      <c r="L24" s="37">
        <f t="shared" si="5"/>
        <v>204498</v>
      </c>
      <c r="M24" s="35">
        <f t="shared" si="1"/>
        <v>163774</v>
      </c>
      <c r="N24" s="34">
        <f aca="true" t="shared" si="6" ref="N24:V24">SUM(N21:N23)</f>
        <v>108738</v>
      </c>
      <c r="O24" s="34">
        <f t="shared" si="6"/>
        <v>0</v>
      </c>
      <c r="P24" s="34">
        <f t="shared" si="6"/>
        <v>22138</v>
      </c>
      <c r="Q24" s="34">
        <f t="shared" si="6"/>
        <v>0</v>
      </c>
      <c r="R24" s="34">
        <f t="shared" si="6"/>
        <v>14412</v>
      </c>
      <c r="S24" s="34">
        <f t="shared" si="6"/>
        <v>17806</v>
      </c>
      <c r="T24" s="34">
        <f t="shared" si="6"/>
        <v>677</v>
      </c>
      <c r="U24" s="34">
        <f t="shared" si="6"/>
        <v>3</v>
      </c>
      <c r="V24" s="36">
        <f t="shared" si="6"/>
        <v>163774</v>
      </c>
    </row>
    <row r="25" spans="1:22" ht="15" customHeight="1">
      <c r="A25" s="19">
        <v>15</v>
      </c>
      <c r="B25" s="94" t="s">
        <v>64</v>
      </c>
      <c r="C25" s="95"/>
      <c r="D25" s="26">
        <v>93786</v>
      </c>
      <c r="E25" s="27">
        <v>496.08</v>
      </c>
      <c r="F25" s="27">
        <v>1047.98</v>
      </c>
      <c r="G25" s="27">
        <v>0</v>
      </c>
      <c r="H25" s="27">
        <v>0</v>
      </c>
      <c r="I25" s="27">
        <v>0</v>
      </c>
      <c r="J25" s="28">
        <f>+I25-H25</f>
        <v>0</v>
      </c>
      <c r="K25" s="27">
        <v>496.08</v>
      </c>
      <c r="L25" s="29">
        <v>0</v>
      </c>
      <c r="M25" s="30">
        <f t="shared" si="1"/>
        <v>94833.98</v>
      </c>
      <c r="N25" s="27">
        <v>0</v>
      </c>
      <c r="O25" s="31">
        <v>0</v>
      </c>
      <c r="P25" s="27">
        <v>0</v>
      </c>
      <c r="Q25" s="27">
        <v>0</v>
      </c>
      <c r="R25" s="27">
        <v>0</v>
      </c>
      <c r="S25" s="27">
        <v>0</v>
      </c>
      <c r="T25" s="27">
        <v>94833.98</v>
      </c>
      <c r="U25" s="32">
        <v>0</v>
      </c>
      <c r="V25" s="33">
        <f>SUM(N25:U25)</f>
        <v>94833.98</v>
      </c>
    </row>
    <row r="26" spans="1:22" ht="15" customHeight="1">
      <c r="A26" s="19">
        <v>16</v>
      </c>
      <c r="B26" s="94" t="s">
        <v>65</v>
      </c>
      <c r="C26" s="95"/>
      <c r="D26" s="26">
        <v>0</v>
      </c>
      <c r="E26" s="27">
        <v>2169</v>
      </c>
      <c r="F26" s="27">
        <v>0</v>
      </c>
      <c r="G26" s="27">
        <v>1792</v>
      </c>
      <c r="H26" s="27">
        <v>1937</v>
      </c>
      <c r="I26" s="27">
        <v>1806</v>
      </c>
      <c r="J26" s="28">
        <f>+I26-H26</f>
        <v>-131</v>
      </c>
      <c r="K26" s="27">
        <v>4092</v>
      </c>
      <c r="L26" s="29">
        <v>4092</v>
      </c>
      <c r="M26" s="30">
        <f t="shared" si="1"/>
        <v>4092</v>
      </c>
      <c r="N26" s="27">
        <v>4092</v>
      </c>
      <c r="O26" s="31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2">
        <v>0</v>
      </c>
      <c r="V26" s="33">
        <f>SUM(N26:U26)</f>
        <v>4092</v>
      </c>
    </row>
    <row r="27" spans="1:22" ht="15" customHeight="1">
      <c r="A27" s="21"/>
      <c r="B27" s="98" t="s">
        <v>66</v>
      </c>
      <c r="C27" s="99"/>
      <c r="D27" s="38">
        <f aca="true" t="shared" si="7" ref="D27:J27">SUM(D25:D26)</f>
        <v>93786</v>
      </c>
      <c r="E27" s="38">
        <f t="shared" si="7"/>
        <v>2665.08</v>
      </c>
      <c r="F27" s="38">
        <f t="shared" si="7"/>
        <v>1047.98</v>
      </c>
      <c r="G27" s="38">
        <f t="shared" si="7"/>
        <v>1792</v>
      </c>
      <c r="H27" s="38">
        <f t="shared" si="7"/>
        <v>1937</v>
      </c>
      <c r="I27" s="38">
        <f t="shared" si="7"/>
        <v>1806</v>
      </c>
      <c r="J27" s="38">
        <f t="shared" si="7"/>
        <v>-131</v>
      </c>
      <c r="K27" s="38">
        <f>L27+M27-(D27+E27+F27+G27)</f>
        <v>4223</v>
      </c>
      <c r="L27" s="38">
        <f>SUM(K25:K26)</f>
        <v>4588.08</v>
      </c>
      <c r="M27" s="38">
        <f aca="true" t="shared" si="8" ref="M27:V27">SUM(M25:M26)</f>
        <v>98925.98</v>
      </c>
      <c r="N27" s="38">
        <f t="shared" si="8"/>
        <v>4092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94833.98</v>
      </c>
      <c r="U27" s="38">
        <f t="shared" si="8"/>
        <v>0</v>
      </c>
      <c r="V27" s="39">
        <f t="shared" si="8"/>
        <v>98925.98</v>
      </c>
    </row>
    <row r="28" spans="1:22" ht="15" customHeight="1">
      <c r="A28" s="22"/>
      <c r="B28" s="100" t="s">
        <v>67</v>
      </c>
      <c r="C28" s="101"/>
      <c r="D28" s="40">
        <f aca="true" t="shared" si="9" ref="D28:V28">+D20+D24+D27</f>
        <v>519389</v>
      </c>
      <c r="E28" s="40">
        <f t="shared" si="9"/>
        <v>50001.8</v>
      </c>
      <c r="F28" s="40">
        <f t="shared" si="9"/>
        <v>8575.18</v>
      </c>
      <c r="G28" s="40">
        <f t="shared" si="9"/>
        <v>108907.5</v>
      </c>
      <c r="H28" s="40">
        <f t="shared" si="9"/>
        <v>355007.63</v>
      </c>
      <c r="I28" s="40">
        <f t="shared" si="9"/>
        <v>397040.94</v>
      </c>
      <c r="J28" s="40">
        <f t="shared" si="9"/>
        <v>42033.31</v>
      </c>
      <c r="K28" s="40">
        <f t="shared" si="9"/>
        <v>573737.24</v>
      </c>
      <c r="L28" s="40">
        <f t="shared" si="9"/>
        <v>329076.21</v>
      </c>
      <c r="M28" s="40">
        <f t="shared" si="9"/>
        <v>399317.9799999999</v>
      </c>
      <c r="N28" s="40">
        <f t="shared" si="9"/>
        <v>123238</v>
      </c>
      <c r="O28" s="40">
        <f t="shared" si="9"/>
        <v>3205</v>
      </c>
      <c r="P28" s="40">
        <f t="shared" si="9"/>
        <v>29643</v>
      </c>
      <c r="Q28" s="40">
        <f t="shared" si="9"/>
        <v>0</v>
      </c>
      <c r="R28" s="40">
        <f t="shared" si="9"/>
        <v>55975.88</v>
      </c>
      <c r="S28" s="40">
        <f t="shared" si="9"/>
        <v>29166.52</v>
      </c>
      <c r="T28" s="40">
        <f t="shared" si="9"/>
        <v>155619.59999999998</v>
      </c>
      <c r="U28" s="40">
        <f t="shared" si="9"/>
        <v>2470</v>
      </c>
      <c r="V28" s="41">
        <f t="shared" si="9"/>
        <v>399318</v>
      </c>
    </row>
  </sheetData>
  <sheetProtection selectLockedCells="1" selectUnlockedCells="1"/>
  <mergeCells count="50">
    <mergeCell ref="B27:C27"/>
    <mergeCell ref="B28:C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10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1</v>
      </c>
      <c r="O1" s="69"/>
      <c r="P1" s="69"/>
      <c r="Q1" s="69"/>
      <c r="R1" s="69"/>
      <c r="S1" s="69"/>
      <c r="T1" s="69"/>
      <c r="U1" s="69"/>
      <c r="V1" s="69"/>
    </row>
    <row r="2" spans="1:22" ht="21" customHeight="1">
      <c r="A2" s="17"/>
      <c r="B2" s="71" t="s">
        <v>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 t="s">
        <v>3</v>
      </c>
      <c r="O2" s="72"/>
      <c r="P2" s="72"/>
      <c r="Q2" s="72"/>
      <c r="R2" s="72"/>
      <c r="S2" s="72"/>
      <c r="T2" s="72"/>
      <c r="U2" s="72"/>
      <c r="V2" s="72"/>
    </row>
    <row r="3" spans="1:22" ht="16.5" customHeight="1">
      <c r="A3" s="3"/>
      <c r="B3" s="3"/>
      <c r="C3" s="4"/>
      <c r="D3" s="73" t="s">
        <v>4</v>
      </c>
      <c r="E3" s="74"/>
      <c r="F3" s="74"/>
      <c r="G3" s="74"/>
      <c r="H3" s="74"/>
      <c r="I3" s="74"/>
      <c r="J3" s="74"/>
      <c r="K3" s="74"/>
      <c r="L3" s="74"/>
      <c r="M3" s="75"/>
      <c r="N3" s="76" t="s">
        <v>5</v>
      </c>
      <c r="O3" s="77"/>
      <c r="P3" s="77"/>
      <c r="Q3" s="77"/>
      <c r="R3" s="77"/>
      <c r="S3" s="77"/>
      <c r="T3" s="77"/>
      <c r="U3" s="77"/>
      <c r="V3" s="78"/>
    </row>
    <row r="4" spans="1:22" ht="12.75" customHeight="1">
      <c r="A4" s="102" t="s">
        <v>81</v>
      </c>
      <c r="B4" s="103"/>
      <c r="C4" s="104"/>
      <c r="D4" s="82" t="s">
        <v>6</v>
      </c>
      <c r="E4" s="85" t="s">
        <v>7</v>
      </c>
      <c r="F4" s="82" t="s">
        <v>8</v>
      </c>
      <c r="G4" s="85" t="s">
        <v>9</v>
      </c>
      <c r="H4" s="82" t="s">
        <v>10</v>
      </c>
      <c r="I4" s="85" t="s">
        <v>11</v>
      </c>
      <c r="J4" s="82" t="s">
        <v>12</v>
      </c>
      <c r="K4" s="85" t="s">
        <v>13</v>
      </c>
      <c r="L4" s="82" t="s">
        <v>14</v>
      </c>
      <c r="M4" s="85" t="s">
        <v>15</v>
      </c>
      <c r="N4" s="82" t="s">
        <v>16</v>
      </c>
      <c r="O4" s="85" t="s">
        <v>17</v>
      </c>
      <c r="P4" s="82" t="s">
        <v>18</v>
      </c>
      <c r="Q4" s="85" t="s">
        <v>19</v>
      </c>
      <c r="R4" s="82" t="s">
        <v>20</v>
      </c>
      <c r="S4" s="85" t="s">
        <v>21</v>
      </c>
      <c r="T4" s="82" t="s">
        <v>22</v>
      </c>
      <c r="U4" s="85" t="s">
        <v>23</v>
      </c>
      <c r="V4" s="82" t="s">
        <v>24</v>
      </c>
    </row>
    <row r="5" spans="1:22" ht="15.75" customHeight="1">
      <c r="A5" s="106" t="s">
        <v>25</v>
      </c>
      <c r="B5" s="107"/>
      <c r="C5" s="108"/>
      <c r="D5" s="83"/>
      <c r="E5" s="86"/>
      <c r="F5" s="83"/>
      <c r="G5" s="86"/>
      <c r="H5" s="83"/>
      <c r="I5" s="86"/>
      <c r="J5" s="83"/>
      <c r="K5" s="86"/>
      <c r="L5" s="83"/>
      <c r="M5" s="86"/>
      <c r="N5" s="83"/>
      <c r="O5" s="86"/>
      <c r="P5" s="83"/>
      <c r="Q5" s="86"/>
      <c r="R5" s="83"/>
      <c r="S5" s="86"/>
      <c r="T5" s="83"/>
      <c r="U5" s="86"/>
      <c r="V5" s="83"/>
    </row>
    <row r="6" spans="1:22" ht="136.5" customHeight="1">
      <c r="A6" s="109"/>
      <c r="B6" s="110"/>
      <c r="C6" s="111"/>
      <c r="D6" s="84"/>
      <c r="E6" s="87"/>
      <c r="F6" s="84"/>
      <c r="G6" s="87"/>
      <c r="H6" s="84"/>
      <c r="I6" s="87"/>
      <c r="J6" s="84"/>
      <c r="K6" s="87"/>
      <c r="L6" s="84"/>
      <c r="M6" s="87"/>
      <c r="N6" s="84"/>
      <c r="O6" s="87"/>
      <c r="P6" s="84"/>
      <c r="Q6" s="87"/>
      <c r="R6" s="84"/>
      <c r="S6" s="87"/>
      <c r="T6" s="84"/>
      <c r="U6" s="87"/>
      <c r="V6" s="84"/>
    </row>
    <row r="7" spans="1:22" ht="15" customHeight="1">
      <c r="A7" s="18" t="s">
        <v>26</v>
      </c>
      <c r="B7" s="91" t="s">
        <v>27</v>
      </c>
      <c r="C7" s="91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92" t="s">
        <v>68</v>
      </c>
      <c r="B8" s="92"/>
      <c r="C8" s="92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94" t="s">
        <v>69</v>
      </c>
      <c r="C9" s="105"/>
      <c r="D9" s="2"/>
      <c r="E9" s="42">
        <v>2787</v>
      </c>
      <c r="F9" s="42">
        <v>0</v>
      </c>
      <c r="G9" s="42">
        <v>0</v>
      </c>
      <c r="H9" s="43">
        <v>19104</v>
      </c>
      <c r="I9" s="42">
        <v>19187</v>
      </c>
      <c r="J9" s="44">
        <f aca="true" t="shared" si="0" ref="J9:J17">+I9-H9</f>
        <v>83</v>
      </c>
      <c r="K9" s="45"/>
      <c r="L9" s="43">
        <v>90759</v>
      </c>
      <c r="M9" s="44">
        <f aca="true" t="shared" si="1" ref="M9:M17">+D9+E9+F9+G9-J9-K9+L9</f>
        <v>93463</v>
      </c>
      <c r="N9" s="43">
        <v>0</v>
      </c>
      <c r="O9" s="45"/>
      <c r="P9" s="43">
        <v>11716</v>
      </c>
      <c r="Q9" s="43">
        <v>0</v>
      </c>
      <c r="R9" s="43">
        <v>24215</v>
      </c>
      <c r="S9" s="43">
        <v>33948</v>
      </c>
      <c r="T9" s="43">
        <v>0</v>
      </c>
      <c r="U9" s="43">
        <v>23584</v>
      </c>
      <c r="V9" s="44">
        <f aca="true" t="shared" si="2" ref="V9:V17">SUM(N9:U9)</f>
        <v>93463</v>
      </c>
    </row>
    <row r="10" spans="1:22" ht="15" customHeight="1">
      <c r="A10" s="1">
        <v>18</v>
      </c>
      <c r="B10" s="94" t="s">
        <v>70</v>
      </c>
      <c r="C10" s="105"/>
      <c r="D10" s="2"/>
      <c r="E10" s="42">
        <v>13564</v>
      </c>
      <c r="F10" s="42">
        <v>0</v>
      </c>
      <c r="G10" s="42">
        <v>0</v>
      </c>
      <c r="H10" s="43">
        <v>20207.12</v>
      </c>
      <c r="I10" s="42">
        <v>18708.32</v>
      </c>
      <c r="J10" s="44">
        <f t="shared" si="0"/>
        <v>-1498.7999999999993</v>
      </c>
      <c r="K10" s="45"/>
      <c r="L10" s="43">
        <v>52374</v>
      </c>
      <c r="M10" s="44">
        <f t="shared" si="1"/>
        <v>67436.8</v>
      </c>
      <c r="N10" s="43">
        <v>0</v>
      </c>
      <c r="O10" s="45"/>
      <c r="P10" s="43">
        <v>18481</v>
      </c>
      <c r="Q10" s="43">
        <v>0</v>
      </c>
      <c r="R10" s="43">
        <v>19003</v>
      </c>
      <c r="S10" s="43">
        <v>8626</v>
      </c>
      <c r="T10" s="43">
        <v>703.8</v>
      </c>
      <c r="U10" s="43">
        <v>20623</v>
      </c>
      <c r="V10" s="44">
        <f t="shared" si="2"/>
        <v>67436.8</v>
      </c>
    </row>
    <row r="11" spans="1:22" ht="15" customHeight="1">
      <c r="A11" s="1">
        <v>19</v>
      </c>
      <c r="B11" s="94" t="s">
        <v>71</v>
      </c>
      <c r="C11" s="105"/>
      <c r="D11" s="2"/>
      <c r="E11" s="42">
        <v>5411.1</v>
      </c>
      <c r="F11" s="42">
        <v>0</v>
      </c>
      <c r="G11" s="42">
        <v>0</v>
      </c>
      <c r="H11" s="43">
        <v>5809.89</v>
      </c>
      <c r="I11" s="42">
        <v>7641.51</v>
      </c>
      <c r="J11" s="44">
        <f t="shared" si="0"/>
        <v>1831.62</v>
      </c>
      <c r="K11" s="45"/>
      <c r="L11" s="43">
        <v>13096</v>
      </c>
      <c r="M11" s="44">
        <f t="shared" si="1"/>
        <v>16675.48</v>
      </c>
      <c r="N11" s="43">
        <v>0</v>
      </c>
      <c r="O11" s="45"/>
      <c r="P11" s="43">
        <v>5417</v>
      </c>
      <c r="Q11" s="43">
        <v>0</v>
      </c>
      <c r="R11" s="43">
        <v>901</v>
      </c>
      <c r="S11" s="43">
        <v>0</v>
      </c>
      <c r="T11" s="43">
        <v>0</v>
      </c>
      <c r="U11" s="43">
        <v>10357.48</v>
      </c>
      <c r="V11" s="44">
        <f t="shared" si="2"/>
        <v>16675.48</v>
      </c>
    </row>
    <row r="12" spans="1:22" ht="15" customHeight="1">
      <c r="A12" s="1">
        <v>20</v>
      </c>
      <c r="B12" s="94" t="s">
        <v>72</v>
      </c>
      <c r="C12" s="105"/>
      <c r="D12" s="2"/>
      <c r="E12" s="42">
        <v>7042</v>
      </c>
      <c r="F12" s="42">
        <v>0</v>
      </c>
      <c r="G12" s="42">
        <v>9949</v>
      </c>
      <c r="H12" s="43">
        <v>27933</v>
      </c>
      <c r="I12" s="42">
        <v>11962</v>
      </c>
      <c r="J12" s="44">
        <f t="shared" si="0"/>
        <v>-15971</v>
      </c>
      <c r="K12" s="45"/>
      <c r="L12" s="43">
        <v>34953</v>
      </c>
      <c r="M12" s="44">
        <f t="shared" si="1"/>
        <v>67915</v>
      </c>
      <c r="N12" s="43">
        <v>16243</v>
      </c>
      <c r="O12" s="45"/>
      <c r="P12" s="43">
        <v>1392</v>
      </c>
      <c r="Q12" s="43">
        <v>0</v>
      </c>
      <c r="R12" s="43">
        <v>39782</v>
      </c>
      <c r="S12" s="43">
        <v>10498</v>
      </c>
      <c r="T12" s="43">
        <v>0</v>
      </c>
      <c r="U12" s="43">
        <v>0</v>
      </c>
      <c r="V12" s="44">
        <f t="shared" si="2"/>
        <v>67915</v>
      </c>
    </row>
    <row r="13" spans="1:22" ht="15" customHeight="1">
      <c r="A13" s="1">
        <v>21</v>
      </c>
      <c r="B13" s="94" t="s">
        <v>73</v>
      </c>
      <c r="C13" s="105"/>
      <c r="D13" s="2"/>
      <c r="E13" s="42">
        <v>0</v>
      </c>
      <c r="F13" s="42">
        <v>0</v>
      </c>
      <c r="G13" s="42">
        <v>0</v>
      </c>
      <c r="H13" s="43">
        <v>3981</v>
      </c>
      <c r="I13" s="42">
        <v>3373</v>
      </c>
      <c r="J13" s="44">
        <f t="shared" si="0"/>
        <v>-608</v>
      </c>
      <c r="K13" s="45"/>
      <c r="L13" s="43">
        <v>5600</v>
      </c>
      <c r="M13" s="44">
        <f t="shared" si="1"/>
        <v>6208</v>
      </c>
      <c r="N13" s="43">
        <v>0</v>
      </c>
      <c r="O13" s="45"/>
      <c r="P13" s="43">
        <v>0</v>
      </c>
      <c r="Q13" s="43">
        <v>0</v>
      </c>
      <c r="R13" s="43">
        <v>3591</v>
      </c>
      <c r="S13" s="43">
        <v>2617</v>
      </c>
      <c r="T13" s="43">
        <v>0</v>
      </c>
      <c r="U13" s="43">
        <v>0</v>
      </c>
      <c r="V13" s="44">
        <f t="shared" si="2"/>
        <v>6208</v>
      </c>
    </row>
    <row r="14" spans="1:22" ht="15" customHeight="1">
      <c r="A14" s="1">
        <v>22</v>
      </c>
      <c r="B14" s="94" t="s">
        <v>74</v>
      </c>
      <c r="C14" s="105"/>
      <c r="D14" s="2"/>
      <c r="E14" s="42">
        <v>0</v>
      </c>
      <c r="F14" s="42">
        <v>0</v>
      </c>
      <c r="G14" s="42">
        <v>0</v>
      </c>
      <c r="H14" s="43">
        <v>4465</v>
      </c>
      <c r="I14" s="42">
        <v>4694</v>
      </c>
      <c r="J14" s="44">
        <f t="shared" si="0"/>
        <v>229</v>
      </c>
      <c r="K14" s="45"/>
      <c r="L14" s="43">
        <v>4639</v>
      </c>
      <c r="M14" s="44">
        <f t="shared" si="1"/>
        <v>4410</v>
      </c>
      <c r="N14" s="43">
        <v>0</v>
      </c>
      <c r="O14" s="45"/>
      <c r="P14" s="43">
        <v>4410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4">
        <f t="shared" si="2"/>
        <v>4410</v>
      </c>
    </row>
    <row r="15" spans="1:22" ht="15" customHeight="1">
      <c r="A15" s="1">
        <v>23</v>
      </c>
      <c r="B15" s="94" t="s">
        <v>75</v>
      </c>
      <c r="C15" s="105"/>
      <c r="D15" s="2"/>
      <c r="E15" s="42"/>
      <c r="F15" s="42"/>
      <c r="G15" s="42"/>
      <c r="H15" s="43"/>
      <c r="I15" s="42"/>
      <c r="J15" s="44">
        <f t="shared" si="0"/>
        <v>0</v>
      </c>
      <c r="K15" s="45"/>
      <c r="L15" s="43"/>
      <c r="M15" s="44">
        <f t="shared" si="1"/>
        <v>0</v>
      </c>
      <c r="N15" s="43"/>
      <c r="O15" s="45"/>
      <c r="P15" s="43"/>
      <c r="Q15" s="43"/>
      <c r="R15" s="43"/>
      <c r="S15" s="43"/>
      <c r="T15" s="43"/>
      <c r="U15" s="43"/>
      <c r="V15" s="44">
        <f t="shared" si="2"/>
        <v>0</v>
      </c>
    </row>
    <row r="16" spans="1:22" ht="15" customHeight="1">
      <c r="A16" s="1">
        <v>24</v>
      </c>
      <c r="B16" s="94" t="s">
        <v>76</v>
      </c>
      <c r="C16" s="105"/>
      <c r="D16" s="2"/>
      <c r="E16" s="42">
        <v>0</v>
      </c>
      <c r="F16" s="42">
        <v>0</v>
      </c>
      <c r="G16" s="42">
        <v>0</v>
      </c>
      <c r="H16" s="42">
        <v>16238</v>
      </c>
      <c r="I16" s="42">
        <v>13268</v>
      </c>
      <c r="J16" s="44">
        <f t="shared" si="0"/>
        <v>-2970</v>
      </c>
      <c r="K16" s="45"/>
      <c r="L16" s="43">
        <v>29</v>
      </c>
      <c r="M16" s="44">
        <f t="shared" si="1"/>
        <v>2999</v>
      </c>
      <c r="N16" s="43">
        <v>0</v>
      </c>
      <c r="O16" s="45"/>
      <c r="P16" s="43">
        <v>0</v>
      </c>
      <c r="Q16" s="43">
        <v>0</v>
      </c>
      <c r="R16" s="43">
        <v>0</v>
      </c>
      <c r="S16" s="43">
        <v>2999</v>
      </c>
      <c r="T16" s="43">
        <v>0</v>
      </c>
      <c r="U16" s="43">
        <v>0</v>
      </c>
      <c r="V16" s="44">
        <f t="shared" si="2"/>
        <v>2999</v>
      </c>
    </row>
    <row r="17" spans="1:22" ht="15" customHeight="1">
      <c r="A17" s="1">
        <v>25</v>
      </c>
      <c r="B17" s="94" t="s">
        <v>77</v>
      </c>
      <c r="C17" s="105"/>
      <c r="D17" s="2"/>
      <c r="E17" s="42">
        <v>0</v>
      </c>
      <c r="F17" s="42">
        <v>0</v>
      </c>
      <c r="G17" s="42">
        <v>156</v>
      </c>
      <c r="H17" s="42">
        <v>27003</v>
      </c>
      <c r="I17" s="42">
        <v>26975</v>
      </c>
      <c r="J17" s="44">
        <f t="shared" si="0"/>
        <v>-28</v>
      </c>
      <c r="K17" s="45"/>
      <c r="L17" s="43">
        <v>41027.62</v>
      </c>
      <c r="M17" s="44">
        <f t="shared" si="1"/>
        <v>41211.62</v>
      </c>
      <c r="N17" s="43">
        <v>0</v>
      </c>
      <c r="O17" s="45"/>
      <c r="P17" s="43">
        <v>0</v>
      </c>
      <c r="Q17" s="43">
        <v>0</v>
      </c>
      <c r="R17" s="43">
        <v>30574</v>
      </c>
      <c r="S17" s="43">
        <v>10637.62</v>
      </c>
      <c r="T17" s="43">
        <v>0</v>
      </c>
      <c r="U17" s="43">
        <v>0</v>
      </c>
      <c r="V17" s="44">
        <f t="shared" si="2"/>
        <v>41211.62</v>
      </c>
    </row>
    <row r="18" spans="1:22" ht="15" customHeight="1">
      <c r="A18" s="24"/>
      <c r="B18" s="112" t="s">
        <v>78</v>
      </c>
      <c r="C18" s="113"/>
      <c r="D18" s="46">
        <f aca="true" t="shared" si="3" ref="D18:V18">SUM(D9:D17)</f>
        <v>0</v>
      </c>
      <c r="E18" s="47">
        <f t="shared" si="3"/>
        <v>28804.1</v>
      </c>
      <c r="F18" s="47">
        <f t="shared" si="3"/>
        <v>0</v>
      </c>
      <c r="G18" s="47">
        <f t="shared" si="3"/>
        <v>10105</v>
      </c>
      <c r="H18" s="47">
        <f t="shared" si="3"/>
        <v>124741.01</v>
      </c>
      <c r="I18" s="47">
        <f t="shared" si="3"/>
        <v>105808.83</v>
      </c>
      <c r="J18" s="48">
        <f t="shared" si="3"/>
        <v>-18932.18</v>
      </c>
      <c r="K18" s="47">
        <f t="shared" si="3"/>
        <v>0</v>
      </c>
      <c r="L18" s="49">
        <f t="shared" si="3"/>
        <v>242477.62</v>
      </c>
      <c r="M18" s="48">
        <f t="shared" si="3"/>
        <v>300318.9</v>
      </c>
      <c r="N18" s="48">
        <f t="shared" si="3"/>
        <v>16243</v>
      </c>
      <c r="O18" s="48">
        <f t="shared" si="3"/>
        <v>0</v>
      </c>
      <c r="P18" s="47">
        <f t="shared" si="3"/>
        <v>41416</v>
      </c>
      <c r="Q18" s="47">
        <f t="shared" si="3"/>
        <v>0</v>
      </c>
      <c r="R18" s="47">
        <f t="shared" si="3"/>
        <v>118066</v>
      </c>
      <c r="S18" s="47">
        <f t="shared" si="3"/>
        <v>69325.62</v>
      </c>
      <c r="T18" s="47">
        <f t="shared" si="3"/>
        <v>703.8</v>
      </c>
      <c r="U18" s="47">
        <f t="shared" si="3"/>
        <v>54564.479999999996</v>
      </c>
      <c r="V18" s="48">
        <f t="shared" si="3"/>
        <v>300318.9</v>
      </c>
    </row>
    <row r="22" spans="8:11" ht="15" customHeight="1">
      <c r="H22" s="114" t="s">
        <v>79</v>
      </c>
      <c r="I22" s="114"/>
      <c r="J22" s="114"/>
      <c r="K22" s="8">
        <f>+('semilavorati mensile'!K28)-('semilavorati mensile'!L28+'monomeri mensile'!L18)</f>
        <v>2183.409999999916</v>
      </c>
    </row>
  </sheetData>
  <sheetProtection selectLockedCells="1" selectUnlockedCells="1"/>
  <mergeCells count="41"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25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 t="s">
        <v>1</v>
      </c>
      <c r="N1" s="70"/>
      <c r="O1" s="70"/>
      <c r="P1" s="70"/>
      <c r="Q1" s="70"/>
      <c r="R1" s="70"/>
      <c r="S1" s="70"/>
      <c r="T1" s="70"/>
      <c r="U1" s="70"/>
    </row>
    <row r="2" spans="1:21" ht="21" customHeight="1">
      <c r="A2" s="50"/>
      <c r="B2" s="115" t="s">
        <v>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 t="s">
        <v>3</v>
      </c>
      <c r="N2" s="116"/>
      <c r="O2" s="116"/>
      <c r="P2" s="116"/>
      <c r="Q2" s="116"/>
      <c r="R2" s="116"/>
      <c r="S2" s="116"/>
      <c r="T2" s="116"/>
      <c r="U2" s="116"/>
    </row>
    <row r="3" spans="1:21" ht="16.5" customHeight="1">
      <c r="A3" s="51"/>
      <c r="B3" s="52"/>
      <c r="C3" s="117" t="s">
        <v>4</v>
      </c>
      <c r="D3" s="118"/>
      <c r="E3" s="118"/>
      <c r="F3" s="118"/>
      <c r="G3" s="118"/>
      <c r="H3" s="118"/>
      <c r="I3" s="118"/>
      <c r="J3" s="118"/>
      <c r="K3" s="118"/>
      <c r="L3" s="119"/>
      <c r="M3" s="120" t="s">
        <v>5</v>
      </c>
      <c r="N3" s="121"/>
      <c r="O3" s="121"/>
      <c r="P3" s="121"/>
      <c r="Q3" s="121"/>
      <c r="R3" s="121"/>
      <c r="S3" s="121"/>
      <c r="T3" s="121"/>
      <c r="U3" s="122"/>
    </row>
    <row r="4" spans="1:21" ht="12.75" customHeight="1">
      <c r="A4" s="129" t="s">
        <v>81</v>
      </c>
      <c r="B4" s="130"/>
      <c r="C4" s="123" t="s">
        <v>6</v>
      </c>
      <c r="D4" s="126" t="s">
        <v>7</v>
      </c>
      <c r="E4" s="123" t="s">
        <v>8</v>
      </c>
      <c r="F4" s="126" t="s">
        <v>9</v>
      </c>
      <c r="G4" s="123" t="s">
        <v>10</v>
      </c>
      <c r="H4" s="126" t="s">
        <v>11</v>
      </c>
      <c r="I4" s="123" t="s">
        <v>12</v>
      </c>
      <c r="J4" s="126" t="s">
        <v>13</v>
      </c>
      <c r="K4" s="123" t="s">
        <v>14</v>
      </c>
      <c r="L4" s="126" t="s">
        <v>15</v>
      </c>
      <c r="M4" s="123" t="s">
        <v>16</v>
      </c>
      <c r="N4" s="126" t="s">
        <v>17</v>
      </c>
      <c r="O4" s="123" t="s">
        <v>18</v>
      </c>
      <c r="P4" s="126" t="s">
        <v>19</v>
      </c>
      <c r="Q4" s="123" t="s">
        <v>20</v>
      </c>
      <c r="R4" s="126" t="s">
        <v>21</v>
      </c>
      <c r="S4" s="123" t="s">
        <v>22</v>
      </c>
      <c r="T4" s="126" t="s">
        <v>23</v>
      </c>
      <c r="U4" s="123" t="s">
        <v>24</v>
      </c>
    </row>
    <row r="5" spans="1:21" ht="15.75" customHeight="1">
      <c r="A5" s="131" t="s">
        <v>80</v>
      </c>
      <c r="B5" s="132"/>
      <c r="C5" s="124"/>
      <c r="D5" s="127"/>
      <c r="E5" s="124"/>
      <c r="F5" s="127"/>
      <c r="G5" s="124"/>
      <c r="H5" s="127"/>
      <c r="I5" s="124"/>
      <c r="J5" s="127"/>
      <c r="K5" s="124"/>
      <c r="L5" s="127"/>
      <c r="M5" s="124"/>
      <c r="N5" s="127"/>
      <c r="O5" s="124"/>
      <c r="P5" s="127"/>
      <c r="Q5" s="124"/>
      <c r="R5" s="127"/>
      <c r="S5" s="124"/>
      <c r="T5" s="127"/>
      <c r="U5" s="124"/>
    </row>
    <row r="6" spans="1:21" ht="124.5" customHeight="1">
      <c r="A6" s="131"/>
      <c r="B6" s="132"/>
      <c r="C6" s="125"/>
      <c r="D6" s="128"/>
      <c r="E6" s="125"/>
      <c r="F6" s="128"/>
      <c r="G6" s="125"/>
      <c r="H6" s="128"/>
      <c r="I6" s="125"/>
      <c r="J6" s="128"/>
      <c r="K6" s="125"/>
      <c r="L6" s="128"/>
      <c r="M6" s="125"/>
      <c r="N6" s="128"/>
      <c r="O6" s="125"/>
      <c r="P6" s="128"/>
      <c r="Q6" s="125"/>
      <c r="R6" s="128"/>
      <c r="S6" s="125"/>
      <c r="T6" s="128"/>
      <c r="U6" s="125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33" t="s">
        <v>47</v>
      </c>
      <c r="B8" s="134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6">
        <v>87982</v>
      </c>
      <c r="D9" s="26">
        <v>0</v>
      </c>
      <c r="E9" s="26">
        <v>8908</v>
      </c>
      <c r="F9" s="27">
        <v>0</v>
      </c>
      <c r="G9" s="27">
        <v>0</v>
      </c>
      <c r="H9" s="27">
        <v>0</v>
      </c>
      <c r="I9" s="28">
        <f aca="true" t="shared" si="0" ref="I9:I19">+H9-G9</f>
        <v>0</v>
      </c>
      <c r="J9" s="27">
        <v>58197</v>
      </c>
      <c r="K9" s="29">
        <v>676383.77</v>
      </c>
      <c r="L9" s="30">
        <f aca="true" t="shared" si="1" ref="L9:L26">C9+D9+E9+F9-(I9+J9)+K9</f>
        <v>715076.77</v>
      </c>
      <c r="M9" s="27">
        <v>54641</v>
      </c>
      <c r="N9" s="31">
        <v>77452</v>
      </c>
      <c r="O9" s="27">
        <v>0</v>
      </c>
      <c r="P9" s="27">
        <v>0</v>
      </c>
      <c r="Q9" s="27">
        <v>0</v>
      </c>
      <c r="R9" s="27">
        <v>0</v>
      </c>
      <c r="S9" s="27">
        <v>566366.77</v>
      </c>
      <c r="T9" s="32">
        <v>16617</v>
      </c>
      <c r="U9" s="33">
        <f aca="true" t="shared" si="2" ref="U9:U19">SUM(M9:T9)</f>
        <v>715076.77</v>
      </c>
    </row>
    <row r="10" spans="1:21" ht="15" customHeight="1">
      <c r="A10" s="19">
        <v>2</v>
      </c>
      <c r="B10" s="19" t="s">
        <v>49</v>
      </c>
      <c r="C10" s="26">
        <v>133108</v>
      </c>
      <c r="D10" s="26">
        <v>0</v>
      </c>
      <c r="E10" s="26">
        <v>0</v>
      </c>
      <c r="F10" s="27">
        <v>89075</v>
      </c>
      <c r="G10" s="27">
        <v>11693</v>
      </c>
      <c r="H10" s="27">
        <v>8469</v>
      </c>
      <c r="I10" s="28">
        <f t="shared" si="0"/>
        <v>-3224</v>
      </c>
      <c r="J10" s="27">
        <v>222754</v>
      </c>
      <c r="K10" s="29">
        <v>147083</v>
      </c>
      <c r="L10" s="30">
        <f t="shared" si="1"/>
        <v>149736</v>
      </c>
      <c r="M10" s="27">
        <v>71082</v>
      </c>
      <c r="N10" s="31">
        <v>0</v>
      </c>
      <c r="O10" s="27">
        <v>73404</v>
      </c>
      <c r="P10" s="27">
        <v>0</v>
      </c>
      <c r="Q10" s="27">
        <v>1343</v>
      </c>
      <c r="R10" s="27">
        <v>3150</v>
      </c>
      <c r="S10" s="27">
        <v>757</v>
      </c>
      <c r="T10" s="32">
        <v>0</v>
      </c>
      <c r="U10" s="33">
        <f t="shared" si="2"/>
        <v>149736</v>
      </c>
    </row>
    <row r="11" spans="1:21" ht="15" customHeight="1">
      <c r="A11" s="60">
        <v>3</v>
      </c>
      <c r="B11" s="60" t="s">
        <v>50</v>
      </c>
      <c r="C11" s="26">
        <v>2586640</v>
      </c>
      <c r="D11" s="26">
        <v>119451</v>
      </c>
      <c r="E11" s="26">
        <v>0</v>
      </c>
      <c r="F11" s="26">
        <v>743787</v>
      </c>
      <c r="G11" s="27">
        <v>62931</v>
      </c>
      <c r="H11" s="27">
        <v>74414</v>
      </c>
      <c r="I11" s="28">
        <f t="shared" si="0"/>
        <v>11483</v>
      </c>
      <c r="J11" s="27">
        <v>3438395</v>
      </c>
      <c r="K11" s="29">
        <v>0</v>
      </c>
      <c r="L11" s="30">
        <f t="shared" si="1"/>
        <v>0</v>
      </c>
      <c r="M11" s="27">
        <v>0</v>
      </c>
      <c r="N11" s="3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2">
        <v>0</v>
      </c>
      <c r="U11" s="33">
        <f t="shared" si="2"/>
        <v>0</v>
      </c>
    </row>
    <row r="12" spans="1:21" ht="15" customHeight="1">
      <c r="A12" s="19">
        <v>4</v>
      </c>
      <c r="B12" s="19" t="s">
        <v>51</v>
      </c>
      <c r="C12" s="26">
        <v>821152</v>
      </c>
      <c r="D12" s="26">
        <v>0</v>
      </c>
      <c r="E12" s="26">
        <v>0</v>
      </c>
      <c r="F12" s="27">
        <v>0</v>
      </c>
      <c r="G12" s="27">
        <v>33601</v>
      </c>
      <c r="H12" s="26">
        <v>56320</v>
      </c>
      <c r="I12" s="28">
        <f t="shared" si="0"/>
        <v>22719</v>
      </c>
      <c r="J12" s="27">
        <v>797907</v>
      </c>
      <c r="K12" s="29">
        <v>0</v>
      </c>
      <c r="L12" s="30">
        <f t="shared" si="1"/>
        <v>526</v>
      </c>
      <c r="M12" s="27">
        <v>0</v>
      </c>
      <c r="N12" s="31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32">
        <v>526</v>
      </c>
      <c r="U12" s="33">
        <f t="shared" si="2"/>
        <v>526</v>
      </c>
    </row>
    <row r="13" spans="1:21" ht="15" customHeight="1">
      <c r="A13" s="19">
        <v>5</v>
      </c>
      <c r="B13" s="19" t="s">
        <v>52</v>
      </c>
      <c r="C13" s="26">
        <v>317460</v>
      </c>
      <c r="D13" s="26">
        <v>0</v>
      </c>
      <c r="E13" s="26">
        <v>0</v>
      </c>
      <c r="F13" s="27">
        <v>264828</v>
      </c>
      <c r="G13" s="27">
        <v>64679</v>
      </c>
      <c r="H13" s="27">
        <v>64476</v>
      </c>
      <c r="I13" s="28">
        <f t="shared" si="0"/>
        <v>-203</v>
      </c>
      <c r="J13" s="27">
        <v>509126</v>
      </c>
      <c r="K13" s="29">
        <v>413128</v>
      </c>
      <c r="L13" s="30">
        <f t="shared" si="1"/>
        <v>486493</v>
      </c>
      <c r="M13" s="27">
        <v>0</v>
      </c>
      <c r="N13" s="31">
        <v>0</v>
      </c>
      <c r="O13" s="27">
        <v>0</v>
      </c>
      <c r="P13" s="27">
        <v>0</v>
      </c>
      <c r="Q13" s="27">
        <v>221244</v>
      </c>
      <c r="R13" s="27">
        <v>265249</v>
      </c>
      <c r="S13" s="27">
        <v>0</v>
      </c>
      <c r="T13" s="32">
        <v>0</v>
      </c>
      <c r="U13" s="33">
        <f t="shared" si="2"/>
        <v>486493</v>
      </c>
    </row>
    <row r="14" spans="1:21" ht="15" customHeight="1">
      <c r="A14" s="19">
        <v>6</v>
      </c>
      <c r="B14" s="19" t="s">
        <v>53</v>
      </c>
      <c r="C14" s="26">
        <v>249961</v>
      </c>
      <c r="D14" s="27">
        <v>0</v>
      </c>
      <c r="E14" s="27">
        <v>0</v>
      </c>
      <c r="F14" s="27">
        <v>0</v>
      </c>
      <c r="G14" s="27">
        <v>6833</v>
      </c>
      <c r="H14" s="27">
        <v>4118</v>
      </c>
      <c r="I14" s="28">
        <f t="shared" si="0"/>
        <v>-2715</v>
      </c>
      <c r="J14" s="27">
        <v>250545</v>
      </c>
      <c r="K14" s="29">
        <v>143187</v>
      </c>
      <c r="L14" s="30">
        <f t="shared" si="1"/>
        <v>145318</v>
      </c>
      <c r="M14" s="27">
        <v>142769</v>
      </c>
      <c r="N14" s="31">
        <v>0</v>
      </c>
      <c r="O14" s="27">
        <v>0</v>
      </c>
      <c r="P14" s="27">
        <v>0</v>
      </c>
      <c r="Q14" s="27">
        <v>0</v>
      </c>
      <c r="R14" s="27">
        <v>0</v>
      </c>
      <c r="S14" s="27">
        <v>2549</v>
      </c>
      <c r="T14" s="32">
        <v>0</v>
      </c>
      <c r="U14" s="33">
        <f t="shared" si="2"/>
        <v>145318</v>
      </c>
    </row>
    <row r="15" spans="1:21" ht="15" customHeight="1">
      <c r="A15" s="19">
        <v>7</v>
      </c>
      <c r="B15" s="19" t="s">
        <v>54</v>
      </c>
      <c r="C15" s="26">
        <v>87338</v>
      </c>
      <c r="D15" s="27">
        <v>0</v>
      </c>
      <c r="E15" s="27">
        <v>0</v>
      </c>
      <c r="F15" s="27">
        <v>62226.54</v>
      </c>
      <c r="G15" s="27">
        <v>14642.75</v>
      </c>
      <c r="H15" s="27">
        <v>21452.84</v>
      </c>
      <c r="I15" s="28">
        <f t="shared" si="0"/>
        <v>6810.09</v>
      </c>
      <c r="J15" s="27">
        <v>107918.44</v>
      </c>
      <c r="K15" s="29">
        <v>0</v>
      </c>
      <c r="L15" s="30">
        <f t="shared" si="1"/>
        <v>34836.01000000001</v>
      </c>
      <c r="M15" s="27">
        <v>0</v>
      </c>
      <c r="N15" s="3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34836</v>
      </c>
      <c r="T15" s="32">
        <v>0</v>
      </c>
      <c r="U15" s="33">
        <f t="shared" si="2"/>
        <v>34836</v>
      </c>
    </row>
    <row r="16" spans="1:21" ht="15" customHeight="1">
      <c r="A16" s="19">
        <v>8</v>
      </c>
      <c r="B16" s="19" t="s">
        <v>55</v>
      </c>
      <c r="C16" s="26">
        <v>61100</v>
      </c>
      <c r="D16" s="27">
        <v>55899.03</v>
      </c>
      <c r="E16" s="27">
        <v>5429.5</v>
      </c>
      <c r="F16" s="27">
        <v>6570.3</v>
      </c>
      <c r="G16" s="27">
        <v>29291.62</v>
      </c>
      <c r="H16" s="27">
        <v>29964.51</v>
      </c>
      <c r="I16" s="28">
        <f t="shared" si="0"/>
        <v>672.8899999999994</v>
      </c>
      <c r="J16" s="27">
        <v>57976.57</v>
      </c>
      <c r="K16" s="29">
        <v>101506</v>
      </c>
      <c r="L16" s="30">
        <f t="shared" si="1"/>
        <v>171855.37</v>
      </c>
      <c r="M16" s="27">
        <v>0</v>
      </c>
      <c r="N16" s="31">
        <v>12521.39</v>
      </c>
      <c r="O16" s="27">
        <v>9291</v>
      </c>
      <c r="P16" s="27">
        <v>0</v>
      </c>
      <c r="Q16" s="27">
        <v>79803</v>
      </c>
      <c r="R16" s="27">
        <v>8522</v>
      </c>
      <c r="S16" s="27">
        <v>60949</v>
      </c>
      <c r="T16" s="32">
        <v>769</v>
      </c>
      <c r="U16" s="33">
        <f t="shared" si="2"/>
        <v>171855.39</v>
      </c>
    </row>
    <row r="17" spans="1:21" ht="15" customHeight="1">
      <c r="A17" s="19">
        <v>9</v>
      </c>
      <c r="B17" s="19" t="s">
        <v>56</v>
      </c>
      <c r="C17" s="26">
        <v>0</v>
      </c>
      <c r="D17" s="27">
        <v>0</v>
      </c>
      <c r="E17" s="27">
        <v>1205</v>
      </c>
      <c r="F17" s="27">
        <v>0</v>
      </c>
      <c r="G17" s="27">
        <v>7304</v>
      </c>
      <c r="H17" s="27">
        <v>8593</v>
      </c>
      <c r="I17" s="28">
        <f t="shared" si="0"/>
        <v>1289</v>
      </c>
      <c r="J17" s="27">
        <v>4591</v>
      </c>
      <c r="K17" s="29">
        <v>5705</v>
      </c>
      <c r="L17" s="30">
        <f t="shared" si="1"/>
        <v>1030</v>
      </c>
      <c r="M17" s="27">
        <v>0</v>
      </c>
      <c r="N17" s="3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2">
        <v>1030</v>
      </c>
      <c r="U17" s="33">
        <f t="shared" si="2"/>
        <v>1030</v>
      </c>
    </row>
    <row r="18" spans="1:21" ht="15" customHeight="1">
      <c r="A18" s="19">
        <v>10</v>
      </c>
      <c r="B18" s="19" t="s">
        <v>57</v>
      </c>
      <c r="C18" s="26"/>
      <c r="D18" s="27"/>
      <c r="E18" s="27"/>
      <c r="F18" s="27"/>
      <c r="G18" s="27"/>
      <c r="H18" s="27"/>
      <c r="I18" s="28">
        <f t="shared" si="0"/>
        <v>0</v>
      </c>
      <c r="J18" s="27"/>
      <c r="K18" s="29"/>
      <c r="L18" s="30">
        <f t="shared" si="1"/>
        <v>0</v>
      </c>
      <c r="M18" s="27"/>
      <c r="N18" s="31"/>
      <c r="O18" s="27"/>
      <c r="P18" s="27"/>
      <c r="Q18" s="27"/>
      <c r="R18" s="27"/>
      <c r="S18" s="27"/>
      <c r="T18" s="32"/>
      <c r="U18" s="33">
        <f t="shared" si="2"/>
        <v>0</v>
      </c>
    </row>
    <row r="19" spans="1:21" ht="15" customHeight="1">
      <c r="A19" s="19">
        <v>11</v>
      </c>
      <c r="B19" s="19" t="s">
        <v>58</v>
      </c>
      <c r="C19" s="26">
        <v>0</v>
      </c>
      <c r="D19" s="27">
        <v>0</v>
      </c>
      <c r="E19" s="27">
        <v>94068.41</v>
      </c>
      <c r="F19" s="27">
        <v>21258.16</v>
      </c>
      <c r="G19" s="27">
        <v>22686.49</v>
      </c>
      <c r="H19" s="27">
        <v>15448.59</v>
      </c>
      <c r="I19" s="28">
        <f t="shared" si="0"/>
        <v>-7237.9000000000015</v>
      </c>
      <c r="J19" s="27">
        <v>64156.98</v>
      </c>
      <c r="K19" s="29">
        <v>69783.77</v>
      </c>
      <c r="L19" s="30">
        <f t="shared" si="1"/>
        <v>128191.26000000001</v>
      </c>
      <c r="M19" s="27">
        <v>0</v>
      </c>
      <c r="N19" s="31">
        <v>0</v>
      </c>
      <c r="O19" s="27">
        <v>0</v>
      </c>
      <c r="P19" s="27">
        <v>0</v>
      </c>
      <c r="Q19" s="27">
        <v>23402.35</v>
      </c>
      <c r="R19" s="27">
        <v>53400.48</v>
      </c>
      <c r="S19" s="27">
        <v>51388.45</v>
      </c>
      <c r="T19" s="32">
        <v>0</v>
      </c>
      <c r="U19" s="33">
        <f t="shared" si="2"/>
        <v>128191.28</v>
      </c>
    </row>
    <row r="20" spans="1:21" ht="15" customHeight="1">
      <c r="A20" s="61"/>
      <c r="B20" s="61" t="s">
        <v>59</v>
      </c>
      <c r="C20" s="34">
        <f aca="true" t="shared" si="3" ref="C20:K20">SUM(C9:C19)</f>
        <v>4344741</v>
      </c>
      <c r="D20" s="34">
        <f t="shared" si="3"/>
        <v>175350.03</v>
      </c>
      <c r="E20" s="34">
        <f t="shared" si="3"/>
        <v>109610.91</v>
      </c>
      <c r="F20" s="34">
        <f t="shared" si="3"/>
        <v>1187745</v>
      </c>
      <c r="G20" s="34">
        <f t="shared" si="3"/>
        <v>253661.86</v>
      </c>
      <c r="H20" s="34">
        <f t="shared" si="3"/>
        <v>283255.94</v>
      </c>
      <c r="I20" s="34">
        <f t="shared" si="3"/>
        <v>29594.079999999994</v>
      </c>
      <c r="J20" s="34">
        <f t="shared" si="3"/>
        <v>5511566.990000001</v>
      </c>
      <c r="K20" s="34">
        <f t="shared" si="3"/>
        <v>1556776.54</v>
      </c>
      <c r="L20" s="35">
        <f t="shared" si="1"/>
        <v>1833062.4099999992</v>
      </c>
      <c r="M20" s="34">
        <f aca="true" t="shared" si="4" ref="M20:U20">SUM(M9:M19)</f>
        <v>268492</v>
      </c>
      <c r="N20" s="34">
        <f t="shared" si="4"/>
        <v>89973.39</v>
      </c>
      <c r="O20" s="34">
        <f t="shared" si="4"/>
        <v>82695</v>
      </c>
      <c r="P20" s="34">
        <f t="shared" si="4"/>
        <v>0</v>
      </c>
      <c r="Q20" s="34">
        <f t="shared" si="4"/>
        <v>325792.35</v>
      </c>
      <c r="R20" s="34">
        <f t="shared" si="4"/>
        <v>330321.48</v>
      </c>
      <c r="S20" s="34">
        <f t="shared" si="4"/>
        <v>716846.22</v>
      </c>
      <c r="T20" s="34">
        <f t="shared" si="4"/>
        <v>18942</v>
      </c>
      <c r="U20" s="36">
        <f t="shared" si="4"/>
        <v>1833062.4400000002</v>
      </c>
    </row>
    <row r="21" spans="1:21" ht="15" customHeight="1">
      <c r="A21" s="19">
        <v>12</v>
      </c>
      <c r="B21" s="19" t="s">
        <v>60</v>
      </c>
      <c r="C21" s="26">
        <v>32671</v>
      </c>
      <c r="D21" s="27">
        <v>221390</v>
      </c>
      <c r="E21" s="27">
        <v>925</v>
      </c>
      <c r="F21" s="27">
        <v>6111</v>
      </c>
      <c r="G21" s="27">
        <v>10962</v>
      </c>
      <c r="H21" s="27">
        <v>15599</v>
      </c>
      <c r="I21" s="28">
        <f>+H21-G21</f>
        <v>4637</v>
      </c>
      <c r="J21" s="27">
        <v>336770</v>
      </c>
      <c r="K21" s="29">
        <v>410889</v>
      </c>
      <c r="L21" s="30">
        <f t="shared" si="1"/>
        <v>330579</v>
      </c>
      <c r="M21" s="27">
        <v>132212</v>
      </c>
      <c r="N21" s="31">
        <v>0</v>
      </c>
      <c r="O21" s="27">
        <v>102213</v>
      </c>
      <c r="P21" s="27">
        <v>0</v>
      </c>
      <c r="Q21" s="27">
        <v>76223</v>
      </c>
      <c r="R21" s="27">
        <v>14163</v>
      </c>
      <c r="S21" s="27">
        <v>5768</v>
      </c>
      <c r="T21" s="32">
        <v>0</v>
      </c>
      <c r="U21" s="33">
        <f>SUM(M21:T21)</f>
        <v>330579</v>
      </c>
    </row>
    <row r="22" spans="1:21" ht="15" customHeight="1">
      <c r="A22" s="19">
        <v>13</v>
      </c>
      <c r="B22" s="19" t="s">
        <v>61</v>
      </c>
      <c r="C22" s="26">
        <v>74797</v>
      </c>
      <c r="D22" s="27">
        <v>13994</v>
      </c>
      <c r="E22" s="27">
        <v>4003</v>
      </c>
      <c r="F22" s="27">
        <v>91902</v>
      </c>
      <c r="G22" s="27">
        <v>69774</v>
      </c>
      <c r="H22" s="27">
        <v>70755</v>
      </c>
      <c r="I22" s="28">
        <f>+H22-G22</f>
        <v>981</v>
      </c>
      <c r="J22" s="27">
        <v>328399</v>
      </c>
      <c r="K22" s="29">
        <v>1642226</v>
      </c>
      <c r="L22" s="30">
        <f t="shared" si="1"/>
        <v>1497542</v>
      </c>
      <c r="M22" s="27">
        <v>984431</v>
      </c>
      <c r="N22" s="31">
        <v>0</v>
      </c>
      <c r="O22" s="27">
        <v>219180</v>
      </c>
      <c r="P22" s="27">
        <v>0</v>
      </c>
      <c r="Q22" s="27">
        <v>47718</v>
      </c>
      <c r="R22" s="27">
        <v>246210</v>
      </c>
      <c r="S22" s="27">
        <v>0</v>
      </c>
      <c r="T22" s="32">
        <v>3</v>
      </c>
      <c r="U22" s="33">
        <f>SUM(M22:T22)</f>
        <v>1497542</v>
      </c>
    </row>
    <row r="23" spans="1:21" ht="15" customHeight="1">
      <c r="A23" s="19">
        <v>14</v>
      </c>
      <c r="B23" s="19" t="s">
        <v>62</v>
      </c>
      <c r="C23" s="26">
        <v>0</v>
      </c>
      <c r="D23" s="27">
        <v>0</v>
      </c>
      <c r="E23" s="27">
        <v>67912</v>
      </c>
      <c r="F23" s="27">
        <v>57631</v>
      </c>
      <c r="G23" s="27">
        <v>31071</v>
      </c>
      <c r="H23" s="27">
        <v>25625</v>
      </c>
      <c r="I23" s="28">
        <f>+H23-G23</f>
        <v>-5446</v>
      </c>
      <c r="J23" s="27">
        <v>370071</v>
      </c>
      <c r="K23" s="29">
        <v>248373</v>
      </c>
      <c r="L23" s="30">
        <f t="shared" si="1"/>
        <v>9291</v>
      </c>
      <c r="M23" s="27">
        <v>0</v>
      </c>
      <c r="N23" s="31">
        <v>0</v>
      </c>
      <c r="O23" s="27">
        <v>0</v>
      </c>
      <c r="P23" s="27">
        <v>0</v>
      </c>
      <c r="Q23" s="27">
        <v>4983</v>
      </c>
      <c r="R23" s="27">
        <v>4308</v>
      </c>
      <c r="S23" s="27">
        <v>0</v>
      </c>
      <c r="T23" s="32">
        <v>0</v>
      </c>
      <c r="U23" s="33">
        <f>SUM(M23:T23)</f>
        <v>9291</v>
      </c>
    </row>
    <row r="24" spans="1:21" ht="15" customHeight="1">
      <c r="A24" s="61"/>
      <c r="B24" s="61" t="s">
        <v>63</v>
      </c>
      <c r="C24" s="34">
        <f aca="true" t="shared" si="5" ref="C24:K24">SUM(C21:C23)</f>
        <v>107468</v>
      </c>
      <c r="D24" s="34">
        <f t="shared" si="5"/>
        <v>235384</v>
      </c>
      <c r="E24" s="34">
        <f t="shared" si="5"/>
        <v>72840</v>
      </c>
      <c r="F24" s="34">
        <f t="shared" si="5"/>
        <v>155644</v>
      </c>
      <c r="G24" s="34">
        <f t="shared" si="5"/>
        <v>111807</v>
      </c>
      <c r="H24" s="34">
        <f t="shared" si="5"/>
        <v>111979</v>
      </c>
      <c r="I24" s="34">
        <f t="shared" si="5"/>
        <v>172</v>
      </c>
      <c r="J24" s="34">
        <f t="shared" si="5"/>
        <v>1035240</v>
      </c>
      <c r="K24" s="37">
        <f t="shared" si="5"/>
        <v>2301488</v>
      </c>
      <c r="L24" s="35">
        <f t="shared" si="1"/>
        <v>1837412</v>
      </c>
      <c r="M24" s="34">
        <f aca="true" t="shared" si="6" ref="M24:U24">SUM(M21:M23)</f>
        <v>1116643</v>
      </c>
      <c r="N24" s="34">
        <f t="shared" si="6"/>
        <v>0</v>
      </c>
      <c r="O24" s="34">
        <f t="shared" si="6"/>
        <v>321393</v>
      </c>
      <c r="P24" s="34">
        <f t="shared" si="6"/>
        <v>0</v>
      </c>
      <c r="Q24" s="34">
        <f t="shared" si="6"/>
        <v>128924</v>
      </c>
      <c r="R24" s="34">
        <f t="shared" si="6"/>
        <v>264681</v>
      </c>
      <c r="S24" s="34">
        <f t="shared" si="6"/>
        <v>5768</v>
      </c>
      <c r="T24" s="34">
        <f t="shared" si="6"/>
        <v>3</v>
      </c>
      <c r="U24" s="36">
        <f t="shared" si="6"/>
        <v>1837412</v>
      </c>
    </row>
    <row r="25" spans="1:21" ht="15" customHeight="1">
      <c r="A25" s="19">
        <v>15</v>
      </c>
      <c r="B25" s="19" t="s">
        <v>64</v>
      </c>
      <c r="C25" s="26">
        <v>704624</v>
      </c>
      <c r="D25" s="27">
        <v>10196.25</v>
      </c>
      <c r="E25" s="27">
        <v>13983.72</v>
      </c>
      <c r="F25" s="27">
        <v>0</v>
      </c>
      <c r="G25" s="27">
        <v>0</v>
      </c>
      <c r="H25" s="27">
        <v>0</v>
      </c>
      <c r="I25" s="28">
        <f>+H25-G25</f>
        <v>0</v>
      </c>
      <c r="J25" s="27">
        <v>10196.25</v>
      </c>
      <c r="K25" s="29">
        <v>0</v>
      </c>
      <c r="L25" s="30">
        <f t="shared" si="1"/>
        <v>718607.72</v>
      </c>
      <c r="M25" s="27">
        <v>0</v>
      </c>
      <c r="N25" s="31">
        <v>0</v>
      </c>
      <c r="O25" s="27">
        <v>0</v>
      </c>
      <c r="P25" s="27">
        <v>0</v>
      </c>
      <c r="Q25" s="27">
        <v>0</v>
      </c>
      <c r="R25" s="27">
        <v>0</v>
      </c>
      <c r="S25" s="27">
        <v>718607.72</v>
      </c>
      <c r="T25" s="32">
        <v>0</v>
      </c>
      <c r="U25" s="33">
        <f>SUM(M25:T25)</f>
        <v>718607.72</v>
      </c>
    </row>
    <row r="26" spans="1:21" ht="15" customHeight="1">
      <c r="A26" s="19">
        <v>16</v>
      </c>
      <c r="B26" s="19" t="s">
        <v>65</v>
      </c>
      <c r="C26" s="26">
        <v>0</v>
      </c>
      <c r="D26" s="27">
        <v>33888</v>
      </c>
      <c r="E26" s="27">
        <v>0</v>
      </c>
      <c r="F26" s="27">
        <v>4789</v>
      </c>
      <c r="G26" s="27">
        <v>487</v>
      </c>
      <c r="H26" s="27">
        <v>1806</v>
      </c>
      <c r="I26" s="28">
        <f>+H26-G26</f>
        <v>1319</v>
      </c>
      <c r="J26" s="27">
        <v>37358</v>
      </c>
      <c r="K26" s="29">
        <v>37358</v>
      </c>
      <c r="L26" s="30">
        <f t="shared" si="1"/>
        <v>37358</v>
      </c>
      <c r="M26" s="27">
        <v>37358</v>
      </c>
      <c r="N26" s="31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2">
        <v>0</v>
      </c>
      <c r="U26" s="33">
        <f>SUM(M26:T26)</f>
        <v>37358</v>
      </c>
    </row>
    <row r="27" spans="1:21" ht="15" customHeight="1">
      <c r="A27" s="61"/>
      <c r="B27" s="61" t="s">
        <v>66</v>
      </c>
      <c r="C27" s="34">
        <f aca="true" t="shared" si="7" ref="C27:I27">SUM(C25:C26)</f>
        <v>704624</v>
      </c>
      <c r="D27" s="34">
        <f t="shared" si="7"/>
        <v>44084.25</v>
      </c>
      <c r="E27" s="34">
        <f t="shared" si="7"/>
        <v>13983.72</v>
      </c>
      <c r="F27" s="34">
        <f t="shared" si="7"/>
        <v>4789</v>
      </c>
      <c r="G27" s="34">
        <f t="shared" si="7"/>
        <v>487</v>
      </c>
      <c r="H27" s="34">
        <f t="shared" si="7"/>
        <v>1806</v>
      </c>
      <c r="I27" s="34">
        <f t="shared" si="7"/>
        <v>1319</v>
      </c>
      <c r="J27" s="34">
        <f>K27+L27-(C27+D27+E27+F27)</f>
        <v>36039</v>
      </c>
      <c r="K27" s="34">
        <f>SUM(J25:J26)</f>
        <v>47554.25</v>
      </c>
      <c r="L27" s="34">
        <f aca="true" t="shared" si="8" ref="L27:U27">SUM(L25:L26)</f>
        <v>755965.72</v>
      </c>
      <c r="M27" s="34">
        <f t="shared" si="8"/>
        <v>37358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34">
        <f t="shared" si="8"/>
        <v>0</v>
      </c>
      <c r="R27" s="34">
        <f t="shared" si="8"/>
        <v>0</v>
      </c>
      <c r="S27" s="34">
        <f t="shared" si="8"/>
        <v>718607.72</v>
      </c>
      <c r="T27" s="34">
        <f t="shared" si="8"/>
        <v>0</v>
      </c>
      <c r="U27" s="36">
        <f t="shared" si="8"/>
        <v>755965.72</v>
      </c>
    </row>
    <row r="28" spans="1:21" ht="15" customHeight="1">
      <c r="A28" s="62"/>
      <c r="B28" s="62" t="s">
        <v>67</v>
      </c>
      <c r="C28" s="40">
        <f aca="true" t="shared" si="9" ref="C28:U28">+C20+C24+C27</f>
        <v>5156833</v>
      </c>
      <c r="D28" s="40">
        <f t="shared" si="9"/>
        <v>454818.28</v>
      </c>
      <c r="E28" s="40">
        <f t="shared" si="9"/>
        <v>196434.63</v>
      </c>
      <c r="F28" s="40">
        <f t="shared" si="9"/>
        <v>1348178</v>
      </c>
      <c r="G28" s="40">
        <f t="shared" si="9"/>
        <v>365955.86</v>
      </c>
      <c r="H28" s="40">
        <f t="shared" si="9"/>
        <v>397040.94</v>
      </c>
      <c r="I28" s="40">
        <f t="shared" si="9"/>
        <v>31085.079999999994</v>
      </c>
      <c r="J28" s="40">
        <f t="shared" si="9"/>
        <v>6582845.990000001</v>
      </c>
      <c r="K28" s="40">
        <f t="shared" si="9"/>
        <v>3905818.79</v>
      </c>
      <c r="L28" s="40">
        <f t="shared" si="9"/>
        <v>4426440.129999999</v>
      </c>
      <c r="M28" s="40">
        <f t="shared" si="9"/>
        <v>1422493</v>
      </c>
      <c r="N28" s="40">
        <f t="shared" si="9"/>
        <v>89973.39</v>
      </c>
      <c r="O28" s="40">
        <f t="shared" si="9"/>
        <v>404088</v>
      </c>
      <c r="P28" s="40">
        <f t="shared" si="9"/>
        <v>0</v>
      </c>
      <c r="Q28" s="40">
        <f t="shared" si="9"/>
        <v>454716.35</v>
      </c>
      <c r="R28" s="40">
        <f t="shared" si="9"/>
        <v>595002.48</v>
      </c>
      <c r="S28" s="40">
        <f t="shared" si="9"/>
        <v>1441221.94</v>
      </c>
      <c r="T28" s="40">
        <f t="shared" si="9"/>
        <v>18945</v>
      </c>
      <c r="U28" s="41">
        <f t="shared" si="9"/>
        <v>4426440.16</v>
      </c>
    </row>
  </sheetData>
  <sheetProtection selectLockedCells="1" selectUnlockedCells="1"/>
  <mergeCells count="29"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11.0039062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25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 t="s">
        <v>1</v>
      </c>
      <c r="N1" s="69"/>
      <c r="O1" s="69"/>
      <c r="P1" s="69"/>
      <c r="Q1" s="69"/>
      <c r="R1" s="69"/>
      <c r="S1" s="69"/>
      <c r="T1" s="69"/>
      <c r="U1" s="69"/>
    </row>
    <row r="2" spans="1:21" ht="21" customHeight="1">
      <c r="A2" s="50"/>
      <c r="B2" s="135" t="s">
        <v>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16" t="s">
        <v>3</v>
      </c>
      <c r="N2" s="116"/>
      <c r="O2" s="116"/>
      <c r="P2" s="116"/>
      <c r="Q2" s="116"/>
      <c r="R2" s="116"/>
      <c r="S2" s="116"/>
      <c r="T2" s="116"/>
      <c r="U2" s="116"/>
    </row>
    <row r="3" spans="1:21" ht="16.5" customHeight="1">
      <c r="A3" s="63"/>
      <c r="B3" s="63"/>
      <c r="C3" s="136" t="s">
        <v>4</v>
      </c>
      <c r="D3" s="136"/>
      <c r="E3" s="136"/>
      <c r="F3" s="136"/>
      <c r="G3" s="136"/>
      <c r="H3" s="136"/>
      <c r="I3" s="136"/>
      <c r="J3" s="136"/>
      <c r="K3" s="136"/>
      <c r="L3" s="136"/>
      <c r="M3" s="137" t="s">
        <v>5</v>
      </c>
      <c r="N3" s="137"/>
      <c r="O3" s="137"/>
      <c r="P3" s="137"/>
      <c r="Q3" s="137"/>
      <c r="R3" s="137"/>
      <c r="S3" s="137"/>
      <c r="T3" s="137"/>
      <c r="U3" s="137"/>
    </row>
    <row r="4" spans="1:21" ht="12.75" customHeight="1">
      <c r="A4" s="102" t="s">
        <v>81</v>
      </c>
      <c r="B4" s="103"/>
      <c r="C4" s="138" t="s">
        <v>6</v>
      </c>
      <c r="D4" s="139" t="s">
        <v>7</v>
      </c>
      <c r="E4" s="138" t="s">
        <v>8</v>
      </c>
      <c r="F4" s="139" t="s">
        <v>9</v>
      </c>
      <c r="G4" s="138" t="s">
        <v>10</v>
      </c>
      <c r="H4" s="139" t="s">
        <v>11</v>
      </c>
      <c r="I4" s="138" t="s">
        <v>12</v>
      </c>
      <c r="J4" s="139" t="s">
        <v>13</v>
      </c>
      <c r="K4" s="138" t="s">
        <v>14</v>
      </c>
      <c r="L4" s="139" t="s">
        <v>15</v>
      </c>
      <c r="M4" s="138" t="s">
        <v>16</v>
      </c>
      <c r="N4" s="139" t="s">
        <v>17</v>
      </c>
      <c r="O4" s="138" t="s">
        <v>18</v>
      </c>
      <c r="P4" s="139" t="s">
        <v>19</v>
      </c>
      <c r="Q4" s="138" t="s">
        <v>20</v>
      </c>
      <c r="R4" s="139" t="s">
        <v>21</v>
      </c>
      <c r="S4" s="138" t="s">
        <v>22</v>
      </c>
      <c r="T4" s="139" t="s">
        <v>23</v>
      </c>
      <c r="U4" s="138" t="s">
        <v>24</v>
      </c>
    </row>
    <row r="5" spans="1:21" ht="15.75" customHeight="1">
      <c r="A5" s="106" t="s">
        <v>80</v>
      </c>
      <c r="B5" s="141"/>
      <c r="C5" s="138"/>
      <c r="D5" s="139"/>
      <c r="E5" s="138"/>
      <c r="F5" s="139"/>
      <c r="G5" s="138"/>
      <c r="H5" s="139"/>
      <c r="I5" s="138"/>
      <c r="J5" s="139"/>
      <c r="K5" s="138"/>
      <c r="L5" s="139"/>
      <c r="M5" s="138"/>
      <c r="N5" s="139"/>
      <c r="O5" s="138"/>
      <c r="P5" s="139"/>
      <c r="Q5" s="138"/>
      <c r="R5" s="139"/>
      <c r="S5" s="138"/>
      <c r="T5" s="139"/>
      <c r="U5" s="138"/>
    </row>
    <row r="6" spans="1:21" ht="136.5" customHeight="1">
      <c r="A6" s="142"/>
      <c r="B6" s="143"/>
      <c r="C6" s="138"/>
      <c r="D6" s="139"/>
      <c r="E6" s="138"/>
      <c r="F6" s="139"/>
      <c r="G6" s="138"/>
      <c r="H6" s="139"/>
      <c r="I6" s="138"/>
      <c r="J6" s="139"/>
      <c r="K6" s="138"/>
      <c r="L6" s="139"/>
      <c r="M6" s="138"/>
      <c r="N6" s="139"/>
      <c r="O6" s="138"/>
      <c r="P6" s="139"/>
      <c r="Q6" s="138"/>
      <c r="R6" s="139"/>
      <c r="S6" s="138"/>
      <c r="T6" s="139"/>
      <c r="U6" s="138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33" t="s">
        <v>68</v>
      </c>
      <c r="B8" s="133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2">
        <v>63278</v>
      </c>
      <c r="E9" s="42">
        <v>0</v>
      </c>
      <c r="F9" s="42">
        <v>0</v>
      </c>
      <c r="G9" s="43">
        <v>8715</v>
      </c>
      <c r="H9" s="42">
        <v>19187</v>
      </c>
      <c r="I9" s="44">
        <f aca="true" t="shared" si="0" ref="I9:I17">+H9-G9</f>
        <v>10472</v>
      </c>
      <c r="J9" s="45"/>
      <c r="K9" s="43">
        <v>956832</v>
      </c>
      <c r="L9" s="44">
        <f aca="true" t="shared" si="1" ref="L9:L17">+C9+D9+E9+F9-I9-J9+K9</f>
        <v>1009638</v>
      </c>
      <c r="M9" s="43">
        <v>0</v>
      </c>
      <c r="N9" s="45"/>
      <c r="O9" s="43">
        <v>140357</v>
      </c>
      <c r="P9" s="43">
        <v>0</v>
      </c>
      <c r="Q9" s="43">
        <v>302875</v>
      </c>
      <c r="R9" s="43">
        <v>204055</v>
      </c>
      <c r="S9" s="43">
        <v>0</v>
      </c>
      <c r="T9" s="43">
        <v>362351</v>
      </c>
      <c r="U9" s="44">
        <f aca="true" t="shared" si="2" ref="U9:U17">SUM(M9:T9)</f>
        <v>1009638</v>
      </c>
    </row>
    <row r="10" spans="1:21" ht="15" customHeight="1">
      <c r="A10" s="1">
        <v>18</v>
      </c>
      <c r="B10" s="1" t="s">
        <v>70</v>
      </c>
      <c r="C10" s="67"/>
      <c r="D10" s="42">
        <v>158974</v>
      </c>
      <c r="E10" s="42">
        <v>7877.29</v>
      </c>
      <c r="F10" s="42">
        <v>31574</v>
      </c>
      <c r="G10" s="43">
        <v>15295.96</v>
      </c>
      <c r="H10" s="42">
        <v>18708.32</v>
      </c>
      <c r="I10" s="44">
        <f t="shared" si="0"/>
        <v>3412.3600000000006</v>
      </c>
      <c r="J10" s="45"/>
      <c r="K10" s="43">
        <v>548976</v>
      </c>
      <c r="L10" s="44">
        <f t="shared" si="1"/>
        <v>743988.9299999999</v>
      </c>
      <c r="M10" s="43">
        <v>1270</v>
      </c>
      <c r="N10" s="45"/>
      <c r="O10" s="43">
        <v>147803</v>
      </c>
      <c r="P10" s="43">
        <v>0</v>
      </c>
      <c r="Q10" s="43">
        <v>193975</v>
      </c>
      <c r="R10" s="43">
        <v>85866</v>
      </c>
      <c r="S10" s="43">
        <v>8810.93</v>
      </c>
      <c r="T10" s="43">
        <v>306264</v>
      </c>
      <c r="U10" s="44">
        <f t="shared" si="2"/>
        <v>743988.9299999999</v>
      </c>
    </row>
    <row r="11" spans="1:21" ht="15" customHeight="1">
      <c r="A11" s="1">
        <v>19</v>
      </c>
      <c r="B11" s="1" t="s">
        <v>71</v>
      </c>
      <c r="C11" s="67"/>
      <c r="D11" s="42">
        <v>60512.03</v>
      </c>
      <c r="E11" s="42">
        <v>1798.13</v>
      </c>
      <c r="F11" s="42">
        <v>0</v>
      </c>
      <c r="G11" s="43">
        <v>6920.94</v>
      </c>
      <c r="H11" s="42">
        <v>7641.51</v>
      </c>
      <c r="I11" s="44">
        <f t="shared" si="0"/>
        <v>720.5700000000006</v>
      </c>
      <c r="J11" s="45"/>
      <c r="K11" s="43">
        <v>131150</v>
      </c>
      <c r="L11" s="44">
        <f t="shared" si="1"/>
        <v>192739.59</v>
      </c>
      <c r="M11" s="43">
        <v>0</v>
      </c>
      <c r="N11" s="45"/>
      <c r="O11" s="43">
        <v>58840</v>
      </c>
      <c r="P11" s="43">
        <v>0</v>
      </c>
      <c r="Q11" s="43">
        <v>7536</v>
      </c>
      <c r="R11" s="43">
        <v>6445</v>
      </c>
      <c r="S11" s="43">
        <v>0</v>
      </c>
      <c r="T11" s="43">
        <v>119918.59</v>
      </c>
      <c r="U11" s="44">
        <f t="shared" si="2"/>
        <v>192739.59</v>
      </c>
    </row>
    <row r="12" spans="1:21" ht="15" customHeight="1">
      <c r="A12" s="1">
        <v>20</v>
      </c>
      <c r="B12" s="1" t="s">
        <v>72</v>
      </c>
      <c r="C12" s="67"/>
      <c r="D12" s="42">
        <v>91097</v>
      </c>
      <c r="E12" s="42">
        <v>0</v>
      </c>
      <c r="F12" s="42">
        <v>157039</v>
      </c>
      <c r="G12" s="43">
        <v>22204</v>
      </c>
      <c r="H12" s="42">
        <v>11962</v>
      </c>
      <c r="I12" s="44">
        <f t="shared" si="0"/>
        <v>-10242</v>
      </c>
      <c r="J12" s="45"/>
      <c r="K12" s="43">
        <v>398428</v>
      </c>
      <c r="L12" s="44">
        <f t="shared" si="1"/>
        <v>656806</v>
      </c>
      <c r="M12" s="43">
        <v>174064</v>
      </c>
      <c r="N12" s="45"/>
      <c r="O12" s="43">
        <v>59348</v>
      </c>
      <c r="P12" s="43">
        <v>0</v>
      </c>
      <c r="Q12" s="43">
        <v>371309</v>
      </c>
      <c r="R12" s="43">
        <v>52085</v>
      </c>
      <c r="S12" s="43">
        <v>0</v>
      </c>
      <c r="T12" s="43">
        <v>0</v>
      </c>
      <c r="U12" s="44">
        <f t="shared" si="2"/>
        <v>656806</v>
      </c>
    </row>
    <row r="13" spans="1:21" ht="15" customHeight="1">
      <c r="A13" s="1">
        <v>21</v>
      </c>
      <c r="B13" s="1" t="s">
        <v>73</v>
      </c>
      <c r="C13" s="67"/>
      <c r="D13" s="42">
        <v>1004</v>
      </c>
      <c r="E13" s="42">
        <v>0</v>
      </c>
      <c r="F13" s="42">
        <v>0</v>
      </c>
      <c r="G13" s="43">
        <v>3261</v>
      </c>
      <c r="H13" s="42">
        <v>3373</v>
      </c>
      <c r="I13" s="44">
        <f t="shared" si="0"/>
        <v>112</v>
      </c>
      <c r="J13" s="45"/>
      <c r="K13" s="43">
        <v>39386</v>
      </c>
      <c r="L13" s="44">
        <f t="shared" si="1"/>
        <v>40278</v>
      </c>
      <c r="M13" s="43">
        <v>0</v>
      </c>
      <c r="N13" s="45"/>
      <c r="O13" s="43">
        <v>0</v>
      </c>
      <c r="P13" s="43">
        <v>0</v>
      </c>
      <c r="Q13" s="43">
        <v>35580</v>
      </c>
      <c r="R13" s="43">
        <v>4698</v>
      </c>
      <c r="S13" s="43">
        <v>0</v>
      </c>
      <c r="T13" s="43">
        <v>0</v>
      </c>
      <c r="U13" s="44">
        <f t="shared" si="2"/>
        <v>40278</v>
      </c>
    </row>
    <row r="14" spans="1:21" ht="15" customHeight="1">
      <c r="A14" s="1">
        <v>22</v>
      </c>
      <c r="B14" s="1" t="s">
        <v>74</v>
      </c>
      <c r="C14" s="67"/>
      <c r="D14" s="42">
        <v>0</v>
      </c>
      <c r="E14" s="42">
        <v>244</v>
      </c>
      <c r="F14" s="42">
        <v>0</v>
      </c>
      <c r="G14" s="43">
        <v>5134</v>
      </c>
      <c r="H14" s="42">
        <v>4694</v>
      </c>
      <c r="I14" s="44">
        <f t="shared" si="0"/>
        <v>-440</v>
      </c>
      <c r="J14" s="45"/>
      <c r="K14" s="43">
        <v>54732</v>
      </c>
      <c r="L14" s="44">
        <f t="shared" si="1"/>
        <v>55416</v>
      </c>
      <c r="M14" s="43">
        <v>0</v>
      </c>
      <c r="N14" s="45"/>
      <c r="O14" s="43">
        <v>36169</v>
      </c>
      <c r="P14" s="43">
        <v>0</v>
      </c>
      <c r="Q14" s="43">
        <v>12455</v>
      </c>
      <c r="R14" s="43">
        <v>6087</v>
      </c>
      <c r="S14" s="43">
        <v>0</v>
      </c>
      <c r="T14" s="43">
        <v>705</v>
      </c>
      <c r="U14" s="44">
        <f t="shared" si="2"/>
        <v>55416</v>
      </c>
    </row>
    <row r="15" spans="1:21" ht="15" customHeight="1">
      <c r="A15" s="1">
        <v>23</v>
      </c>
      <c r="B15" s="1" t="s">
        <v>75</v>
      </c>
      <c r="C15" s="67"/>
      <c r="D15" s="42"/>
      <c r="E15" s="42"/>
      <c r="F15" s="42"/>
      <c r="G15" s="43"/>
      <c r="H15" s="42"/>
      <c r="I15" s="44">
        <f t="shared" si="0"/>
        <v>0</v>
      </c>
      <c r="J15" s="45"/>
      <c r="K15" s="43"/>
      <c r="L15" s="44">
        <f t="shared" si="1"/>
        <v>0</v>
      </c>
      <c r="M15" s="43"/>
      <c r="N15" s="45"/>
      <c r="O15" s="43"/>
      <c r="P15" s="43"/>
      <c r="Q15" s="43"/>
      <c r="R15" s="43"/>
      <c r="S15" s="43"/>
      <c r="T15" s="43"/>
      <c r="U15" s="44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2">
        <v>2197</v>
      </c>
      <c r="E16" s="42">
        <v>0</v>
      </c>
      <c r="F16" s="42">
        <v>0</v>
      </c>
      <c r="G16" s="42">
        <v>11007</v>
      </c>
      <c r="H16" s="42">
        <v>13268</v>
      </c>
      <c r="I16" s="44">
        <f t="shared" si="0"/>
        <v>2261</v>
      </c>
      <c r="J16" s="45"/>
      <c r="K16" s="43">
        <v>103564</v>
      </c>
      <c r="L16" s="44">
        <f t="shared" si="1"/>
        <v>103500</v>
      </c>
      <c r="M16" s="43">
        <v>0</v>
      </c>
      <c r="N16" s="45"/>
      <c r="O16" s="43">
        <v>58428</v>
      </c>
      <c r="P16" s="43">
        <v>0</v>
      </c>
      <c r="Q16" s="43">
        <v>6706</v>
      </c>
      <c r="R16" s="43">
        <v>38366</v>
      </c>
      <c r="S16" s="43">
        <v>0</v>
      </c>
      <c r="T16" s="43">
        <v>0</v>
      </c>
      <c r="U16" s="44">
        <f t="shared" si="2"/>
        <v>103500</v>
      </c>
    </row>
    <row r="17" spans="1:21" ht="15" customHeight="1">
      <c r="A17" s="1">
        <v>25</v>
      </c>
      <c r="B17" s="1" t="s">
        <v>77</v>
      </c>
      <c r="C17" s="67"/>
      <c r="D17" s="42">
        <v>0</v>
      </c>
      <c r="E17" s="42">
        <v>1701</v>
      </c>
      <c r="F17" s="42">
        <v>1533</v>
      </c>
      <c r="G17" s="42">
        <v>34766</v>
      </c>
      <c r="H17" s="42">
        <v>26975</v>
      </c>
      <c r="I17" s="44">
        <f t="shared" si="0"/>
        <v>-7791</v>
      </c>
      <c r="J17" s="45"/>
      <c r="K17" s="43">
        <v>420613.98</v>
      </c>
      <c r="L17" s="44">
        <f t="shared" si="1"/>
        <v>431638.98</v>
      </c>
      <c r="M17" s="43">
        <v>0</v>
      </c>
      <c r="N17" s="45"/>
      <c r="O17" s="43">
        <v>0</v>
      </c>
      <c r="P17" s="43">
        <v>0</v>
      </c>
      <c r="Q17" s="43">
        <v>285629</v>
      </c>
      <c r="R17" s="43">
        <v>146009.98</v>
      </c>
      <c r="S17" s="43">
        <v>0</v>
      </c>
      <c r="T17" s="43">
        <v>0</v>
      </c>
      <c r="U17" s="44">
        <f t="shared" si="2"/>
        <v>431638.98</v>
      </c>
    </row>
    <row r="18" spans="1:21" ht="15" customHeight="1">
      <c r="A18" s="68"/>
      <c r="B18" s="68" t="s">
        <v>78</v>
      </c>
      <c r="C18" s="46">
        <f aca="true" t="shared" si="3" ref="C18:U18">SUM(C9:C17)</f>
        <v>0</v>
      </c>
      <c r="D18" s="47">
        <f t="shared" si="3"/>
        <v>377062.03</v>
      </c>
      <c r="E18" s="47">
        <f t="shared" si="3"/>
        <v>11620.42</v>
      </c>
      <c r="F18" s="47">
        <f t="shared" si="3"/>
        <v>190146</v>
      </c>
      <c r="G18" s="47">
        <f t="shared" si="3"/>
        <v>107303.9</v>
      </c>
      <c r="H18" s="47">
        <f t="shared" si="3"/>
        <v>105808.83</v>
      </c>
      <c r="I18" s="48">
        <f t="shared" si="3"/>
        <v>-1495.0699999999997</v>
      </c>
      <c r="J18" s="47">
        <f t="shared" si="3"/>
        <v>0</v>
      </c>
      <c r="K18" s="49">
        <f t="shared" si="3"/>
        <v>2653681.98</v>
      </c>
      <c r="L18" s="48">
        <f t="shared" si="3"/>
        <v>3234005.5</v>
      </c>
      <c r="M18" s="48">
        <f t="shared" si="3"/>
        <v>175334</v>
      </c>
      <c r="N18" s="48">
        <f t="shared" si="3"/>
        <v>0</v>
      </c>
      <c r="O18" s="47">
        <f t="shared" si="3"/>
        <v>500945</v>
      </c>
      <c r="P18" s="47">
        <f t="shared" si="3"/>
        <v>0</v>
      </c>
      <c r="Q18" s="47">
        <f t="shared" si="3"/>
        <v>1216065</v>
      </c>
      <c r="R18" s="47">
        <f t="shared" si="3"/>
        <v>543611.98</v>
      </c>
      <c r="S18" s="47">
        <f t="shared" si="3"/>
        <v>8810.93</v>
      </c>
      <c r="T18" s="47">
        <f t="shared" si="3"/>
        <v>789238.59</v>
      </c>
      <c r="U18" s="48">
        <f t="shared" si="3"/>
        <v>3234005.5</v>
      </c>
    </row>
    <row r="22" spans="7:10" ht="15" customHeight="1">
      <c r="G22" s="140" t="s">
        <v>79</v>
      </c>
      <c r="H22" s="140"/>
      <c r="I22" s="140"/>
      <c r="J22" s="8">
        <f>+('semilavorati aggregato'!J28)-('semilavorati aggregato'!K28+'monomeri aggregato'!K18)</f>
        <v>23345.220000001602</v>
      </c>
    </row>
  </sheetData>
  <sheetProtection selectLockedCells="1" selectUnlockedCells="1"/>
  <mergeCells count="30"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2020-01-14T08:53:45Z</cp:lastPrinted>
  <dcterms:created xsi:type="dcterms:W3CDTF">2020-01-13T15:36:18Z</dcterms:created>
  <dcterms:modified xsi:type="dcterms:W3CDTF">2020-03-22T07:35:41Z</dcterms:modified>
  <cp:category/>
  <cp:version/>
  <cp:contentType/>
  <cp:contentStatus/>
</cp:coreProperties>
</file>