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<sst xmlns="http://schemas.openxmlformats.org/spreadsheetml/2006/main" count="258" uniqueCount="82">
  <si>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</si>
  <si>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</si>
  <si>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</si>
  <si>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</si>
  <si>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</si>
  <si>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</si>
  <si>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</si>
  <si>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</si>
  <si>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</si>
  <si>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</si>
  <si>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</si>
  <si>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</si>
  <si>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</si>
  <si>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</si>
  <si>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</si>
  <si>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</si>
  <si>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</si>
  <si>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</si>
  <si>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</si>
  <si>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</si>
  <si>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</si>
  <si>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</si>
  <si>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</si>
  <si>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</si>
  <si>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</si>
  <si>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settembre 2019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</si>
  <si>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</si>
  <si>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</si>
  <si>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</si>
  <si>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</si>
  <si>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</si>
  <si>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</si>
  <si>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</si>
  <si>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</si>
  <si>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</si>
  <si>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</si>
  <si>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</si>
  <si>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</si>
  <si>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</si>
  <si>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</si>
  <si>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</si>
  <si>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</si>
  <si>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</si>
  <si>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</si>
  <si>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</si>
  <si>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</si>
  <si>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</si>
  <si>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</si>
  <si>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</si>
  <si>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</si>
  <si>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</si>
  <si>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</si>
  <si>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</si>
  <si>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</si>
  <si>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</si>
  <si>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</si>
  <si>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</si>
  <si>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</si>
  <si>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</si>
  <si>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</si>
  <si>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</si>
  <si>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</si>
  <si>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</si>
  <si>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</si>
  <si>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</si>
  <si>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</si>
  <si>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</si>
  <si>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</si>
  <si>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</si>
  <si>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</si>
  <si>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</si>
  <si>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</si>
  <si>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</si>
  <si>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</si>
  <si>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</si>
  <si>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</si>
  <si>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</si>
  <si>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</si>
  <si>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</si>
  <si>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</si>
  <si>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gennaio-settembre 2019</t>
  </si>
  <si>
    <t>Report costruito su dati definitivi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</si>
</sst>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40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40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40" xfId="0" applyFont="1" applyFill="1" applyBorder="1" applyAlignment="1" applyProtection="1">
      <alignment horizontal="left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29" xfId="0" applyFont="1" applyFill="1" applyBorder="1" applyAlignment="1" applyProtection="1">
      <alignment horizontal="center" wrapText="1"/>
      <protection/>
    </xf>
    <xf numFmtId="0" fontId="0" fillId="33" borderId="41" xfId="0" applyFill="1" applyBorder="1" applyAlignment="1" applyProtection="1">
      <alignment horizontal="left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7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7" xfId="0" applyFont="1" applyFill="1" applyBorder="1" applyAlignment="1" applyProtection="1">
      <alignment horizontal="center" vertical="center" wrapText="1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9" fillId="42" borderId="42" xfId="0" applyFont="1" applyFill="1" applyBorder="1" applyAlignment="1" applyProtection="1">
      <alignment horizontal="center"/>
      <protection/>
    </xf>
    <xf numFmtId="0" fontId="9" fillId="43" borderId="42" xfId="0" applyFont="1" applyFill="1" applyBorder="1" applyAlignment="1" applyProtection="1">
      <alignment horizontal="center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9" fillId="36" borderId="44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70"/>
      <c r="P1" s="70"/>
      <c r="Q1" s="70"/>
      <c r="R1" s="70"/>
      <c r="S1" s="70"/>
      <c r="T1" s="70"/>
      <c r="U1" s="70"/>
      <c r="V1" s="70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14"/>
      <c r="B3" s="23"/>
      <c r="C3" s="13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79" t="s">
        <v>81</v>
      </c>
      <c r="B4" s="80"/>
      <c r="C4" s="81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88" t="s">
        <v>25</v>
      </c>
      <c r="B5" s="89"/>
      <c r="C5" s="90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24.5" customHeight="1">
      <c r="A6" s="88"/>
      <c r="B6" s="89"/>
      <c r="C6" s="90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92" t="s">
        <v>47</v>
      </c>
      <c r="B8" s="92"/>
      <c r="C8" s="93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94" t="s">
        <v>48</v>
      </c>
      <c r="C9" s="95"/>
      <c r="D9" s="26">
        <v>8929</v>
      </c>
      <c r="E9" s="26">
        <v>0</v>
      </c>
      <c r="F9" s="26">
        <v>916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6126</v>
      </c>
      <c r="L9" s="29">
        <v>66595.58</v>
      </c>
      <c r="M9" s="30">
        <f aca="true" t="shared" si="1" ref="M9:M26">D9+E9+F9+G9-(J9+K9)+L9</f>
        <v>70314.58</v>
      </c>
      <c r="N9" s="27">
        <v>4621</v>
      </c>
      <c r="O9" s="31">
        <v>6407</v>
      </c>
      <c r="P9" s="27">
        <v>0</v>
      </c>
      <c r="Q9" s="27">
        <v>0</v>
      </c>
      <c r="R9" s="27">
        <v>0</v>
      </c>
      <c r="S9" s="27">
        <v>0</v>
      </c>
      <c r="T9" s="27">
        <v>57441.58</v>
      </c>
      <c r="U9" s="32">
        <v>1845</v>
      </c>
      <c r="V9" s="33">
        <f aca="true" t="shared" si="2" ref="V9:V19">SUM(N9:U9)</f>
        <v>70314.58</v>
      </c>
    </row>
    <row r="10" spans="1:22" ht="15" customHeight="1">
      <c r="A10" s="19">
        <v>2</v>
      </c>
      <c r="B10" s="94" t="s">
        <v>49</v>
      </c>
      <c r="C10" s="95"/>
      <c r="D10" s="26">
        <v>15519</v>
      </c>
      <c r="E10" s="26">
        <v>0</v>
      </c>
      <c r="F10" s="26">
        <v>0</v>
      </c>
      <c r="G10" s="27">
        <v>6321</v>
      </c>
      <c r="H10" s="27">
        <v>9862</v>
      </c>
      <c r="I10" s="27">
        <v>9674</v>
      </c>
      <c r="J10" s="28">
        <f t="shared" si="0"/>
        <v>-188</v>
      </c>
      <c r="K10" s="27">
        <v>23872</v>
      </c>
      <c r="L10" s="29">
        <v>14722</v>
      </c>
      <c r="M10" s="30">
        <f t="shared" si="1"/>
        <v>12878</v>
      </c>
      <c r="N10" s="27">
        <v>7206</v>
      </c>
      <c r="O10" s="31">
        <v>0</v>
      </c>
      <c r="P10" s="27">
        <v>5545</v>
      </c>
      <c r="Q10" s="27">
        <v>0</v>
      </c>
      <c r="R10" s="27">
        <v>127</v>
      </c>
      <c r="S10" s="27">
        <v>0</v>
      </c>
      <c r="T10" s="27">
        <v>0</v>
      </c>
      <c r="U10" s="32">
        <v>0</v>
      </c>
      <c r="V10" s="33">
        <f t="shared" si="2"/>
        <v>12878</v>
      </c>
    </row>
    <row r="11" spans="1:22" ht="15" customHeight="1">
      <c r="A11" s="20">
        <v>3</v>
      </c>
      <c r="B11" s="96" t="s">
        <v>50</v>
      </c>
      <c r="C11" s="97"/>
      <c r="D11" s="26">
        <v>247981</v>
      </c>
      <c r="E11" s="26">
        <v>105</v>
      </c>
      <c r="F11" s="26">
        <v>0</v>
      </c>
      <c r="G11" s="26">
        <v>60536</v>
      </c>
      <c r="H11" s="27">
        <v>71930</v>
      </c>
      <c r="I11" s="27">
        <v>62622</v>
      </c>
      <c r="J11" s="28">
        <f t="shared" si="0"/>
        <v>-9308</v>
      </c>
      <c r="K11" s="27">
        <v>317930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94" t="s">
        <v>51</v>
      </c>
      <c r="C12" s="95"/>
      <c r="D12" s="26">
        <v>83622</v>
      </c>
      <c r="E12" s="26">
        <v>0</v>
      </c>
      <c r="F12" s="26">
        <v>0</v>
      </c>
      <c r="G12" s="27">
        <v>0</v>
      </c>
      <c r="H12" s="27">
        <v>31526</v>
      </c>
      <c r="I12" s="26">
        <v>25216</v>
      </c>
      <c r="J12" s="28">
        <f t="shared" si="0"/>
        <v>-6310</v>
      </c>
      <c r="K12" s="27">
        <v>89932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94" t="s">
        <v>52</v>
      </c>
      <c r="C13" s="95"/>
      <c r="D13" s="26">
        <v>42519</v>
      </c>
      <c r="E13" s="26">
        <v>0</v>
      </c>
      <c r="F13" s="26">
        <v>0</v>
      </c>
      <c r="G13" s="27">
        <v>32829</v>
      </c>
      <c r="H13" s="27">
        <v>72377</v>
      </c>
      <c r="I13" s="27">
        <v>53637</v>
      </c>
      <c r="J13" s="28">
        <f t="shared" si="0"/>
        <v>-18740</v>
      </c>
      <c r="K13" s="27">
        <v>70627</v>
      </c>
      <c r="L13" s="29">
        <v>56727</v>
      </c>
      <c r="M13" s="30">
        <f t="shared" si="1"/>
        <v>80188</v>
      </c>
      <c r="N13" s="27">
        <v>0</v>
      </c>
      <c r="O13" s="31">
        <v>0</v>
      </c>
      <c r="P13" s="27">
        <v>0</v>
      </c>
      <c r="Q13" s="27">
        <v>0</v>
      </c>
      <c r="R13" s="27">
        <v>11626</v>
      </c>
      <c r="S13" s="27">
        <v>68562</v>
      </c>
      <c r="T13" s="27">
        <v>0</v>
      </c>
      <c r="U13" s="32">
        <v>0</v>
      </c>
      <c r="V13" s="33">
        <f t="shared" si="2"/>
        <v>80188</v>
      </c>
    </row>
    <row r="14" spans="1:22" ht="15" customHeight="1">
      <c r="A14" s="19">
        <v>6</v>
      </c>
      <c r="B14" s="94" t="s">
        <v>53</v>
      </c>
      <c r="C14" s="95"/>
      <c r="D14" s="26">
        <v>24936</v>
      </c>
      <c r="E14" s="27">
        <v>0</v>
      </c>
      <c r="F14" s="27">
        <v>0</v>
      </c>
      <c r="G14" s="27">
        <v>0</v>
      </c>
      <c r="H14" s="27">
        <v>5183</v>
      </c>
      <c r="I14" s="27">
        <v>4868</v>
      </c>
      <c r="J14" s="28">
        <f t="shared" si="0"/>
        <v>-315</v>
      </c>
      <c r="K14" s="27">
        <v>25089</v>
      </c>
      <c r="L14" s="29">
        <v>13272</v>
      </c>
      <c r="M14" s="30">
        <f t="shared" si="1"/>
        <v>13434</v>
      </c>
      <c r="N14" s="27">
        <v>13419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15</v>
      </c>
      <c r="U14" s="32">
        <v>0</v>
      </c>
      <c r="V14" s="33">
        <f t="shared" si="2"/>
        <v>13434</v>
      </c>
    </row>
    <row r="15" spans="1:22" ht="15" customHeight="1">
      <c r="A15" s="19">
        <v>7</v>
      </c>
      <c r="B15" s="94" t="s">
        <v>54</v>
      </c>
      <c r="C15" s="95"/>
      <c r="D15" s="26">
        <v>6239</v>
      </c>
      <c r="E15" s="27">
        <v>0</v>
      </c>
      <c r="F15" s="27">
        <v>0</v>
      </c>
      <c r="G15" s="27">
        <v>8003.84</v>
      </c>
      <c r="H15" s="27">
        <v>11372.6</v>
      </c>
      <c r="I15" s="27">
        <v>13010.96</v>
      </c>
      <c r="J15" s="28">
        <f t="shared" si="0"/>
        <v>1638.3599999999988</v>
      </c>
      <c r="K15" s="27">
        <v>9462.48</v>
      </c>
      <c r="L15" s="29">
        <v>0</v>
      </c>
      <c r="M15" s="30">
        <f t="shared" si="1"/>
        <v>3142.000000000002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3142</v>
      </c>
      <c r="U15" s="32">
        <v>0</v>
      </c>
      <c r="V15" s="33">
        <f t="shared" si="2"/>
        <v>3142</v>
      </c>
    </row>
    <row r="16" spans="1:22" ht="15" customHeight="1">
      <c r="A16" s="19">
        <v>8</v>
      </c>
      <c r="B16" s="94" t="s">
        <v>55</v>
      </c>
      <c r="C16" s="95"/>
      <c r="D16" s="26">
        <v>4061</v>
      </c>
      <c r="E16" s="27">
        <v>5352.11</v>
      </c>
      <c r="F16" s="27">
        <v>0</v>
      </c>
      <c r="G16" s="27">
        <v>3310.49</v>
      </c>
      <c r="H16" s="27">
        <v>28725.21</v>
      </c>
      <c r="I16" s="27">
        <v>26157.36</v>
      </c>
      <c r="J16" s="28">
        <f t="shared" si="0"/>
        <v>-2567.8499999999985</v>
      </c>
      <c r="K16" s="27">
        <v>6496.45</v>
      </c>
      <c r="L16" s="29">
        <v>9635</v>
      </c>
      <c r="M16" s="30">
        <f t="shared" si="1"/>
        <v>18430</v>
      </c>
      <c r="N16" s="27">
        <v>0</v>
      </c>
      <c r="O16" s="31">
        <v>0</v>
      </c>
      <c r="P16" s="27">
        <v>0</v>
      </c>
      <c r="Q16" s="27">
        <v>0</v>
      </c>
      <c r="R16" s="27">
        <v>10099</v>
      </c>
      <c r="S16" s="27">
        <v>3144</v>
      </c>
      <c r="T16" s="27">
        <v>5187</v>
      </c>
      <c r="U16" s="32">
        <v>0</v>
      </c>
      <c r="V16" s="33">
        <f t="shared" si="2"/>
        <v>18430</v>
      </c>
    </row>
    <row r="17" spans="1:22" ht="15" customHeight="1">
      <c r="A17" s="19">
        <v>9</v>
      </c>
      <c r="B17" s="94" t="s">
        <v>56</v>
      </c>
      <c r="C17" s="95"/>
      <c r="D17" s="26">
        <v>0</v>
      </c>
      <c r="E17" s="27">
        <v>0</v>
      </c>
      <c r="F17" s="27">
        <v>41</v>
      </c>
      <c r="G17" s="27">
        <v>0</v>
      </c>
      <c r="H17" s="27">
        <v>8663</v>
      </c>
      <c r="I17" s="27">
        <v>7573</v>
      </c>
      <c r="J17" s="28">
        <f t="shared" si="0"/>
        <v>-1090</v>
      </c>
      <c r="K17" s="27">
        <v>1131</v>
      </c>
      <c r="L17" s="29">
        <v>0</v>
      </c>
      <c r="M17" s="30">
        <f t="shared" si="1"/>
        <v>0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0</v>
      </c>
      <c r="V17" s="33">
        <f t="shared" si="2"/>
        <v>0</v>
      </c>
    </row>
    <row r="18" spans="1:22" ht="15" customHeight="1">
      <c r="A18" s="19">
        <v>10</v>
      </c>
      <c r="B18" s="94" t="s">
        <v>57</v>
      </c>
      <c r="C18" s="95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94" t="s">
        <v>58</v>
      </c>
      <c r="C19" s="95"/>
      <c r="D19" s="26">
        <v>0</v>
      </c>
      <c r="E19" s="27">
        <v>0</v>
      </c>
      <c r="F19" s="27">
        <v>2608.58</v>
      </c>
      <c r="G19" s="27">
        <v>325.08</v>
      </c>
      <c r="H19" s="27">
        <v>22886.16</v>
      </c>
      <c r="I19" s="27">
        <v>19919.45</v>
      </c>
      <c r="J19" s="28">
        <f t="shared" si="0"/>
        <v>-2966.709999999999</v>
      </c>
      <c r="K19" s="27">
        <v>2715.43</v>
      </c>
      <c r="L19" s="29">
        <v>6624.63</v>
      </c>
      <c r="M19" s="30">
        <f t="shared" si="1"/>
        <v>9809.57</v>
      </c>
      <c r="N19" s="27">
        <v>0</v>
      </c>
      <c r="O19" s="31">
        <v>0</v>
      </c>
      <c r="P19" s="27">
        <v>0</v>
      </c>
      <c r="Q19" s="27">
        <v>0</v>
      </c>
      <c r="R19" s="27">
        <v>2250.58</v>
      </c>
      <c r="S19" s="27">
        <v>5801.81</v>
      </c>
      <c r="T19" s="27">
        <v>1757.18</v>
      </c>
      <c r="U19" s="32">
        <v>0</v>
      </c>
      <c r="V19" s="33">
        <f t="shared" si="2"/>
        <v>9809.57</v>
      </c>
    </row>
    <row r="20" spans="1:22" ht="15" customHeight="1">
      <c r="A20" s="21"/>
      <c r="B20" s="98" t="s">
        <v>59</v>
      </c>
      <c r="C20" s="99"/>
      <c r="D20" s="34">
        <f aca="true" t="shared" si="3" ref="D20:L20">SUM(D9:D19)</f>
        <v>433806</v>
      </c>
      <c r="E20" s="34">
        <f t="shared" si="3"/>
        <v>5457.11</v>
      </c>
      <c r="F20" s="34">
        <f t="shared" si="3"/>
        <v>3565.58</v>
      </c>
      <c r="G20" s="34">
        <f t="shared" si="3"/>
        <v>111325.41</v>
      </c>
      <c r="H20" s="34">
        <f t="shared" si="3"/>
        <v>262524.97</v>
      </c>
      <c r="I20" s="34">
        <f t="shared" si="3"/>
        <v>222677.77000000002</v>
      </c>
      <c r="J20" s="34">
        <f t="shared" si="3"/>
        <v>-39847.2</v>
      </c>
      <c r="K20" s="34">
        <f t="shared" si="3"/>
        <v>553381.36</v>
      </c>
      <c r="L20" s="34">
        <f t="shared" si="3"/>
        <v>167576.21000000002</v>
      </c>
      <c r="M20" s="35">
        <f t="shared" si="1"/>
        <v>208196.15000000002</v>
      </c>
      <c r="N20" s="34">
        <f aca="true" t="shared" si="4" ref="N20:V20">SUM(N9:N19)</f>
        <v>25246</v>
      </c>
      <c r="O20" s="34">
        <f t="shared" si="4"/>
        <v>6407</v>
      </c>
      <c r="P20" s="34">
        <f t="shared" si="4"/>
        <v>5545</v>
      </c>
      <c r="Q20" s="34">
        <f t="shared" si="4"/>
        <v>0</v>
      </c>
      <c r="R20" s="34">
        <f t="shared" si="4"/>
        <v>24102.58</v>
      </c>
      <c r="S20" s="34">
        <f t="shared" si="4"/>
        <v>77507.81</v>
      </c>
      <c r="T20" s="34">
        <f t="shared" si="4"/>
        <v>67542.76</v>
      </c>
      <c r="U20" s="34">
        <f t="shared" si="4"/>
        <v>1845</v>
      </c>
      <c r="V20" s="36">
        <f t="shared" si="4"/>
        <v>208196.15000000002</v>
      </c>
    </row>
    <row r="21" spans="1:22" ht="15" customHeight="1">
      <c r="A21" s="19">
        <v>12</v>
      </c>
      <c r="B21" s="94" t="s">
        <v>60</v>
      </c>
      <c r="C21" s="95"/>
      <c r="D21" s="26">
        <v>11333</v>
      </c>
      <c r="E21" s="27">
        <v>10384</v>
      </c>
      <c r="F21" s="27">
        <v>64</v>
      </c>
      <c r="G21" s="27">
        <v>0</v>
      </c>
      <c r="H21" s="27">
        <v>7601</v>
      </c>
      <c r="I21" s="27">
        <v>16475</v>
      </c>
      <c r="J21" s="28">
        <f>+I21-H21</f>
        <v>8874</v>
      </c>
      <c r="K21" s="27">
        <v>23104</v>
      </c>
      <c r="L21" s="29">
        <v>34507</v>
      </c>
      <c r="M21" s="30">
        <f t="shared" si="1"/>
        <v>24310</v>
      </c>
      <c r="N21" s="27">
        <v>4262</v>
      </c>
      <c r="O21" s="31">
        <v>0</v>
      </c>
      <c r="P21" s="27">
        <v>5891</v>
      </c>
      <c r="Q21" s="27">
        <v>0</v>
      </c>
      <c r="R21" s="27">
        <v>6201</v>
      </c>
      <c r="S21" s="27">
        <v>7901</v>
      </c>
      <c r="T21" s="27">
        <v>55</v>
      </c>
      <c r="U21" s="32">
        <v>0</v>
      </c>
      <c r="V21" s="33">
        <f>SUM(N21:U21)</f>
        <v>24310</v>
      </c>
    </row>
    <row r="22" spans="1:22" ht="15" customHeight="1">
      <c r="A22" s="19">
        <v>13</v>
      </c>
      <c r="B22" s="94" t="s">
        <v>61</v>
      </c>
      <c r="C22" s="95"/>
      <c r="D22" s="26">
        <v>10277</v>
      </c>
      <c r="E22" s="27">
        <v>999</v>
      </c>
      <c r="F22" s="27">
        <v>0</v>
      </c>
      <c r="G22" s="27">
        <v>13059</v>
      </c>
      <c r="H22" s="27">
        <v>85079</v>
      </c>
      <c r="I22" s="27">
        <v>84431</v>
      </c>
      <c r="J22" s="28">
        <f>+I22-H22</f>
        <v>-648</v>
      </c>
      <c r="K22" s="27">
        <v>33982</v>
      </c>
      <c r="L22" s="29">
        <v>152227</v>
      </c>
      <c r="M22" s="30">
        <f t="shared" si="1"/>
        <v>143228</v>
      </c>
      <c r="N22" s="27">
        <v>87376</v>
      </c>
      <c r="O22" s="31">
        <v>0</v>
      </c>
      <c r="P22" s="27">
        <v>23508</v>
      </c>
      <c r="Q22" s="27">
        <v>0</v>
      </c>
      <c r="R22" s="27">
        <v>0</v>
      </c>
      <c r="S22" s="27">
        <v>32344</v>
      </c>
      <c r="T22" s="27">
        <v>0</v>
      </c>
      <c r="U22" s="32">
        <v>0</v>
      </c>
      <c r="V22" s="33">
        <f>SUM(N22:U22)</f>
        <v>143228</v>
      </c>
    </row>
    <row r="23" spans="1:22" ht="15" customHeight="1">
      <c r="A23" s="19">
        <v>14</v>
      </c>
      <c r="B23" s="94" t="s">
        <v>62</v>
      </c>
      <c r="C23" s="95"/>
      <c r="D23" s="26">
        <v>0</v>
      </c>
      <c r="E23" s="27">
        <v>0</v>
      </c>
      <c r="F23" s="27">
        <v>4428</v>
      </c>
      <c r="G23" s="27">
        <v>1018</v>
      </c>
      <c r="H23" s="27">
        <v>32712</v>
      </c>
      <c r="I23" s="27">
        <v>27821</v>
      </c>
      <c r="J23" s="28">
        <f>+I23-H23</f>
        <v>-4891</v>
      </c>
      <c r="K23" s="27">
        <v>38120</v>
      </c>
      <c r="L23" s="29">
        <v>28813</v>
      </c>
      <c r="M23" s="30">
        <f t="shared" si="1"/>
        <v>1030</v>
      </c>
      <c r="N23" s="27">
        <v>0</v>
      </c>
      <c r="O23" s="31">
        <v>0</v>
      </c>
      <c r="P23" s="27">
        <v>0</v>
      </c>
      <c r="Q23" s="27">
        <v>0</v>
      </c>
      <c r="R23" s="27">
        <v>430</v>
      </c>
      <c r="S23" s="27">
        <v>600</v>
      </c>
      <c r="T23" s="27">
        <v>0</v>
      </c>
      <c r="U23" s="32">
        <v>0</v>
      </c>
      <c r="V23" s="33">
        <f>SUM(N23:U23)</f>
        <v>1030</v>
      </c>
    </row>
    <row r="24" spans="1:22" ht="15" customHeight="1">
      <c r="A24" s="21"/>
      <c r="B24" s="98" t="s">
        <v>63</v>
      </c>
      <c r="C24" s="99"/>
      <c r="D24" s="34">
        <f aca="true" t="shared" si="5" ref="D24:L24">SUM(D21:D23)</f>
        <v>21610</v>
      </c>
      <c r="E24" s="34">
        <f t="shared" si="5"/>
        <v>11383</v>
      </c>
      <c r="F24" s="34">
        <f t="shared" si="5"/>
        <v>4492</v>
      </c>
      <c r="G24" s="34">
        <f t="shared" si="5"/>
        <v>14077</v>
      </c>
      <c r="H24" s="34">
        <f t="shared" si="5"/>
        <v>125392</v>
      </c>
      <c r="I24" s="34">
        <f t="shared" si="5"/>
        <v>128727</v>
      </c>
      <c r="J24" s="34">
        <f t="shared" si="5"/>
        <v>3335</v>
      </c>
      <c r="K24" s="34">
        <f t="shared" si="5"/>
        <v>95206</v>
      </c>
      <c r="L24" s="37">
        <f t="shared" si="5"/>
        <v>215547</v>
      </c>
      <c r="M24" s="35">
        <f t="shared" si="1"/>
        <v>168568</v>
      </c>
      <c r="N24" s="34">
        <f aca="true" t="shared" si="6" ref="N24:V24">SUM(N21:N23)</f>
        <v>91638</v>
      </c>
      <c r="O24" s="34">
        <f t="shared" si="6"/>
        <v>0</v>
      </c>
      <c r="P24" s="34">
        <f t="shared" si="6"/>
        <v>29399</v>
      </c>
      <c r="Q24" s="34">
        <f t="shared" si="6"/>
        <v>0</v>
      </c>
      <c r="R24" s="34">
        <f t="shared" si="6"/>
        <v>6631</v>
      </c>
      <c r="S24" s="34">
        <f t="shared" si="6"/>
        <v>40845</v>
      </c>
      <c r="T24" s="34">
        <f t="shared" si="6"/>
        <v>55</v>
      </c>
      <c r="U24" s="34">
        <f t="shared" si="6"/>
        <v>0</v>
      </c>
      <c r="V24" s="36">
        <f t="shared" si="6"/>
        <v>168568</v>
      </c>
    </row>
    <row r="25" spans="1:22" ht="15" customHeight="1">
      <c r="A25" s="19">
        <v>15</v>
      </c>
      <c r="B25" s="94" t="s">
        <v>64</v>
      </c>
      <c r="C25" s="95"/>
      <c r="D25" s="26">
        <v>41696</v>
      </c>
      <c r="E25" s="27">
        <v>983.29</v>
      </c>
      <c r="F25" s="27">
        <v>597.3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983.29</v>
      </c>
      <c r="L25" s="29">
        <v>0</v>
      </c>
      <c r="M25" s="30">
        <f t="shared" si="1"/>
        <v>42293.3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42293.3</v>
      </c>
      <c r="U25" s="32">
        <v>0</v>
      </c>
      <c r="V25" s="33">
        <f>SUM(N25:U25)</f>
        <v>42293.3</v>
      </c>
    </row>
    <row r="26" spans="1:22" ht="15" customHeight="1">
      <c r="A26" s="19">
        <v>16</v>
      </c>
      <c r="B26" s="94" t="s">
        <v>65</v>
      </c>
      <c r="C26" s="95"/>
      <c r="D26" s="26">
        <v>0</v>
      </c>
      <c r="E26" s="27">
        <v>1687</v>
      </c>
      <c r="F26" s="27">
        <v>0</v>
      </c>
      <c r="G26" s="27">
        <v>0</v>
      </c>
      <c r="H26" s="27">
        <v>1937</v>
      </c>
      <c r="I26" s="27">
        <v>2367</v>
      </c>
      <c r="J26" s="28">
        <f>+I26-H26</f>
        <v>430</v>
      </c>
      <c r="K26" s="27">
        <v>1257</v>
      </c>
      <c r="L26" s="29">
        <v>1257</v>
      </c>
      <c r="M26" s="30">
        <f t="shared" si="1"/>
        <v>1257</v>
      </c>
      <c r="N26" s="27">
        <v>1257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1257</v>
      </c>
    </row>
    <row r="27" spans="1:22" ht="15" customHeight="1">
      <c r="A27" s="21"/>
      <c r="B27" s="98" t="s">
        <v>66</v>
      </c>
      <c r="C27" s="99"/>
      <c r="D27" s="38">
        <f aca="true" t="shared" si="7" ref="D27:J27">SUM(D25:D26)</f>
        <v>41696</v>
      </c>
      <c r="E27" s="38">
        <f t="shared" si="7"/>
        <v>2670.29</v>
      </c>
      <c r="F27" s="38">
        <f t="shared" si="7"/>
        <v>597.3</v>
      </c>
      <c r="G27" s="38">
        <f t="shared" si="7"/>
        <v>0</v>
      </c>
      <c r="H27" s="38">
        <f t="shared" si="7"/>
        <v>1937</v>
      </c>
      <c r="I27" s="38">
        <f t="shared" si="7"/>
        <v>2367</v>
      </c>
      <c r="J27" s="38">
        <f t="shared" si="7"/>
        <v>430</v>
      </c>
      <c r="K27" s="38">
        <f>L27+M27-(D27+E27+F27+G27)</f>
        <v>827</v>
      </c>
      <c r="L27" s="38">
        <f>SUM(K25:K26)</f>
        <v>2240.29</v>
      </c>
      <c r="M27" s="38">
        <f aca="true" t="shared" si="8" ref="M27:V27">SUM(M25:M26)</f>
        <v>43550.3</v>
      </c>
      <c r="N27" s="38">
        <f t="shared" si="8"/>
        <v>1257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42293.3</v>
      </c>
      <c r="U27" s="38">
        <f t="shared" si="8"/>
        <v>0</v>
      </c>
      <c r="V27" s="39">
        <f t="shared" si="8"/>
        <v>43550.3</v>
      </c>
    </row>
    <row r="28" spans="1:22" ht="15" customHeight="1">
      <c r="A28" s="22"/>
      <c r="B28" s="100" t="s">
        <v>67</v>
      </c>
      <c r="C28" s="101"/>
      <c r="D28" s="40">
        <f aca="true" t="shared" si="9" ref="D28:V28">+D20+D24+D27</f>
        <v>497112</v>
      </c>
      <c r="E28" s="40">
        <f t="shared" si="9"/>
        <v>19510.4</v>
      </c>
      <c r="F28" s="40">
        <f t="shared" si="9"/>
        <v>8654.88</v>
      </c>
      <c r="G28" s="40">
        <f t="shared" si="9"/>
        <v>125402.41</v>
      </c>
      <c r="H28" s="40">
        <f t="shared" si="9"/>
        <v>389853.97</v>
      </c>
      <c r="I28" s="40">
        <f t="shared" si="9"/>
        <v>353771.77</v>
      </c>
      <c r="J28" s="40">
        <f t="shared" si="9"/>
        <v>-36082.2</v>
      </c>
      <c r="K28" s="40">
        <f t="shared" si="9"/>
        <v>649414.36</v>
      </c>
      <c r="L28" s="40">
        <f t="shared" si="9"/>
        <v>385363.5</v>
      </c>
      <c r="M28" s="40">
        <f t="shared" si="9"/>
        <v>420314.45</v>
      </c>
      <c r="N28" s="40">
        <f t="shared" si="9"/>
        <v>118141</v>
      </c>
      <c r="O28" s="40">
        <f t="shared" si="9"/>
        <v>6407</v>
      </c>
      <c r="P28" s="40">
        <f t="shared" si="9"/>
        <v>34944</v>
      </c>
      <c r="Q28" s="40">
        <f t="shared" si="9"/>
        <v>0</v>
      </c>
      <c r="R28" s="40">
        <f t="shared" si="9"/>
        <v>30733.58</v>
      </c>
      <c r="S28" s="40">
        <f t="shared" si="9"/>
        <v>118352.81</v>
      </c>
      <c r="T28" s="40">
        <f t="shared" si="9"/>
        <v>109891.06</v>
      </c>
      <c r="U28" s="40">
        <f t="shared" si="9"/>
        <v>1845</v>
      </c>
      <c r="V28" s="41">
        <f t="shared" si="9"/>
        <v>420314.45</v>
      </c>
    </row>
  </sheetData>
  <sheetProtection selectLockedCells="1" selectUnlockedCells="1"/>
  <mergeCells count="50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69"/>
      <c r="P1" s="69"/>
      <c r="Q1" s="69"/>
      <c r="R1" s="69"/>
      <c r="S1" s="69"/>
      <c r="T1" s="69"/>
      <c r="U1" s="69"/>
      <c r="V1" s="69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3"/>
      <c r="B3" s="3"/>
      <c r="C3" s="4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102" t="s">
        <v>81</v>
      </c>
      <c r="B4" s="103"/>
      <c r="C4" s="104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106" t="s">
        <v>25</v>
      </c>
      <c r="B5" s="107"/>
      <c r="C5" s="108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36.5" customHeight="1">
      <c r="A6" s="109"/>
      <c r="B6" s="110"/>
      <c r="C6" s="111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92" t="s">
        <v>68</v>
      </c>
      <c r="B8" s="92"/>
      <c r="C8" s="92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94" t="s">
        <v>69</v>
      </c>
      <c r="C9" s="105"/>
      <c r="D9" s="2"/>
      <c r="E9" s="42">
        <v>2806</v>
      </c>
      <c r="F9" s="42">
        <v>0</v>
      </c>
      <c r="G9" s="42">
        <v>0</v>
      </c>
      <c r="H9" s="43">
        <v>17491</v>
      </c>
      <c r="I9" s="42">
        <v>12443</v>
      </c>
      <c r="J9" s="44">
        <f aca="true" t="shared" si="0" ref="J9:J17">+I9-H9</f>
        <v>-5048</v>
      </c>
      <c r="K9" s="45"/>
      <c r="L9" s="43">
        <v>95370</v>
      </c>
      <c r="M9" s="44">
        <f aca="true" t="shared" si="1" ref="M9:M17">+D9+E9+F9+G9-J9-K9+L9</f>
        <v>103224</v>
      </c>
      <c r="N9" s="43">
        <v>0</v>
      </c>
      <c r="O9" s="45"/>
      <c r="P9" s="43">
        <v>9921</v>
      </c>
      <c r="Q9" s="43">
        <v>0</v>
      </c>
      <c r="R9" s="43">
        <v>33304</v>
      </c>
      <c r="S9" s="43">
        <v>27251</v>
      </c>
      <c r="T9" s="43">
        <v>0</v>
      </c>
      <c r="U9" s="43">
        <v>32748</v>
      </c>
      <c r="V9" s="44">
        <f aca="true" t="shared" si="2" ref="V9:V17">SUM(N9:U9)</f>
        <v>103224</v>
      </c>
    </row>
    <row r="10" spans="1:22" ht="15" customHeight="1">
      <c r="A10" s="1">
        <v>18</v>
      </c>
      <c r="B10" s="94" t="s">
        <v>70</v>
      </c>
      <c r="C10" s="105"/>
      <c r="D10" s="2"/>
      <c r="E10" s="42">
        <v>13918</v>
      </c>
      <c r="F10" s="42">
        <v>0</v>
      </c>
      <c r="G10" s="42">
        <v>0</v>
      </c>
      <c r="H10" s="43">
        <v>21961.85</v>
      </c>
      <c r="I10" s="42">
        <v>17881.74</v>
      </c>
      <c r="J10" s="44">
        <f t="shared" si="0"/>
        <v>-4080.109999999997</v>
      </c>
      <c r="K10" s="45"/>
      <c r="L10" s="43">
        <v>55716</v>
      </c>
      <c r="M10" s="44">
        <f t="shared" si="1"/>
        <v>73714.11</v>
      </c>
      <c r="N10" s="43">
        <v>0</v>
      </c>
      <c r="O10" s="45"/>
      <c r="P10" s="43">
        <v>16839</v>
      </c>
      <c r="Q10" s="43">
        <v>0</v>
      </c>
      <c r="R10" s="43">
        <v>21192</v>
      </c>
      <c r="S10" s="43">
        <v>10284</v>
      </c>
      <c r="T10" s="43">
        <v>906.11</v>
      </c>
      <c r="U10" s="43">
        <v>24493</v>
      </c>
      <c r="V10" s="44">
        <f t="shared" si="2"/>
        <v>73714.11</v>
      </c>
    </row>
    <row r="11" spans="1:22" ht="15" customHeight="1">
      <c r="A11" s="1">
        <v>19</v>
      </c>
      <c r="B11" s="94" t="s">
        <v>71</v>
      </c>
      <c r="C11" s="105"/>
      <c r="D11" s="2"/>
      <c r="E11" s="42">
        <v>10819.8</v>
      </c>
      <c r="F11" s="42">
        <v>0</v>
      </c>
      <c r="G11" s="42">
        <v>0</v>
      </c>
      <c r="H11" s="43">
        <v>7078.66</v>
      </c>
      <c r="I11" s="42">
        <v>3827.79</v>
      </c>
      <c r="J11" s="44">
        <f t="shared" si="0"/>
        <v>-3250.87</v>
      </c>
      <c r="K11" s="45"/>
      <c r="L11" s="43">
        <v>8919</v>
      </c>
      <c r="M11" s="44">
        <f t="shared" si="1"/>
        <v>22989.67</v>
      </c>
      <c r="N11" s="43">
        <v>0</v>
      </c>
      <c r="O11" s="45"/>
      <c r="P11" s="43">
        <v>11212</v>
      </c>
      <c r="Q11" s="43">
        <v>0</v>
      </c>
      <c r="R11" s="43">
        <v>652</v>
      </c>
      <c r="S11" s="43">
        <v>0</v>
      </c>
      <c r="T11" s="43">
        <v>0</v>
      </c>
      <c r="U11" s="43">
        <v>11125.67</v>
      </c>
      <c r="V11" s="44">
        <f t="shared" si="2"/>
        <v>22989.67</v>
      </c>
    </row>
    <row r="12" spans="1:22" ht="15" customHeight="1">
      <c r="A12" s="1">
        <v>20</v>
      </c>
      <c r="B12" s="94" t="s">
        <v>72</v>
      </c>
      <c r="C12" s="105"/>
      <c r="D12" s="2"/>
      <c r="E12" s="42">
        <v>3586</v>
      </c>
      <c r="F12" s="42">
        <v>0</v>
      </c>
      <c r="G12" s="42">
        <v>15689</v>
      </c>
      <c r="H12" s="43">
        <v>18224</v>
      </c>
      <c r="I12" s="42">
        <v>17923</v>
      </c>
      <c r="J12" s="44">
        <f t="shared" si="0"/>
        <v>-301</v>
      </c>
      <c r="K12" s="45"/>
      <c r="L12" s="43">
        <v>42412</v>
      </c>
      <c r="M12" s="44">
        <f t="shared" si="1"/>
        <v>61988</v>
      </c>
      <c r="N12" s="43">
        <v>15906</v>
      </c>
      <c r="O12" s="45"/>
      <c r="P12" s="43">
        <v>4147</v>
      </c>
      <c r="Q12" s="43">
        <v>0</v>
      </c>
      <c r="R12" s="43">
        <v>36942</v>
      </c>
      <c r="S12" s="43">
        <v>4993</v>
      </c>
      <c r="T12" s="43">
        <v>0</v>
      </c>
      <c r="U12" s="43">
        <v>0</v>
      </c>
      <c r="V12" s="44">
        <f t="shared" si="2"/>
        <v>61988</v>
      </c>
    </row>
    <row r="13" spans="1:22" ht="15" customHeight="1">
      <c r="A13" s="1">
        <v>21</v>
      </c>
      <c r="B13" s="94" t="s">
        <v>73</v>
      </c>
      <c r="C13" s="105"/>
      <c r="D13" s="2"/>
      <c r="E13" s="42">
        <v>0</v>
      </c>
      <c r="F13" s="42">
        <v>0</v>
      </c>
      <c r="G13" s="42">
        <v>0</v>
      </c>
      <c r="H13" s="43">
        <v>2874</v>
      </c>
      <c r="I13" s="42">
        <v>3177</v>
      </c>
      <c r="J13" s="44">
        <f t="shared" si="0"/>
        <v>303</v>
      </c>
      <c r="K13" s="45"/>
      <c r="L13" s="43">
        <v>3804</v>
      </c>
      <c r="M13" s="44">
        <f t="shared" si="1"/>
        <v>3501</v>
      </c>
      <c r="N13" s="43">
        <v>0</v>
      </c>
      <c r="O13" s="45"/>
      <c r="P13" s="43">
        <v>0</v>
      </c>
      <c r="Q13" s="43">
        <v>0</v>
      </c>
      <c r="R13" s="43">
        <v>3501</v>
      </c>
      <c r="S13" s="43">
        <v>0</v>
      </c>
      <c r="T13" s="43">
        <v>0</v>
      </c>
      <c r="U13" s="43">
        <v>0</v>
      </c>
      <c r="V13" s="44">
        <f t="shared" si="2"/>
        <v>3501</v>
      </c>
    </row>
    <row r="14" spans="1:22" ht="15" customHeight="1">
      <c r="A14" s="1">
        <v>22</v>
      </c>
      <c r="B14" s="94" t="s">
        <v>74</v>
      </c>
      <c r="C14" s="105"/>
      <c r="D14" s="2"/>
      <c r="E14" s="42">
        <v>0</v>
      </c>
      <c r="F14" s="42">
        <v>0</v>
      </c>
      <c r="G14" s="42">
        <v>0</v>
      </c>
      <c r="H14" s="43">
        <v>6191</v>
      </c>
      <c r="I14" s="42">
        <v>5155</v>
      </c>
      <c r="J14" s="44">
        <f t="shared" si="0"/>
        <v>-1036</v>
      </c>
      <c r="K14" s="45"/>
      <c r="L14" s="43">
        <v>4972</v>
      </c>
      <c r="M14" s="44">
        <f t="shared" si="1"/>
        <v>6008</v>
      </c>
      <c r="N14" s="43">
        <v>0</v>
      </c>
      <c r="O14" s="45"/>
      <c r="P14" s="43">
        <v>2086</v>
      </c>
      <c r="Q14" s="43">
        <v>0</v>
      </c>
      <c r="R14" s="43">
        <v>3881</v>
      </c>
      <c r="S14" s="43">
        <v>0</v>
      </c>
      <c r="T14" s="43">
        <v>0</v>
      </c>
      <c r="U14" s="43">
        <v>41</v>
      </c>
      <c r="V14" s="44">
        <f t="shared" si="2"/>
        <v>6008</v>
      </c>
    </row>
    <row r="15" spans="1:22" ht="15" customHeight="1">
      <c r="A15" s="1">
        <v>23</v>
      </c>
      <c r="B15" s="94" t="s">
        <v>75</v>
      </c>
      <c r="C15" s="105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94" t="s">
        <v>76</v>
      </c>
      <c r="C16" s="105"/>
      <c r="D16" s="2"/>
      <c r="E16" s="42">
        <v>0</v>
      </c>
      <c r="F16" s="42">
        <v>0</v>
      </c>
      <c r="G16" s="42">
        <v>0</v>
      </c>
      <c r="H16" s="42">
        <v>14238</v>
      </c>
      <c r="I16" s="42">
        <v>16287</v>
      </c>
      <c r="J16" s="44">
        <f t="shared" si="0"/>
        <v>2049</v>
      </c>
      <c r="K16" s="45"/>
      <c r="L16" s="43">
        <v>11177</v>
      </c>
      <c r="M16" s="44">
        <f t="shared" si="1"/>
        <v>9128</v>
      </c>
      <c r="N16" s="43">
        <v>0</v>
      </c>
      <c r="O16" s="45"/>
      <c r="P16" s="43">
        <v>4136</v>
      </c>
      <c r="Q16" s="43">
        <v>0</v>
      </c>
      <c r="R16" s="43">
        <v>404</v>
      </c>
      <c r="S16" s="43">
        <v>4588</v>
      </c>
      <c r="T16" s="43">
        <v>0</v>
      </c>
      <c r="U16" s="43">
        <v>0</v>
      </c>
      <c r="V16" s="44">
        <f t="shared" si="2"/>
        <v>9128</v>
      </c>
    </row>
    <row r="17" spans="1:22" ht="15" customHeight="1">
      <c r="A17" s="1">
        <v>25</v>
      </c>
      <c r="B17" s="94" t="s">
        <v>77</v>
      </c>
      <c r="C17" s="105"/>
      <c r="D17" s="2"/>
      <c r="E17" s="42">
        <v>0</v>
      </c>
      <c r="F17" s="42">
        <v>0</v>
      </c>
      <c r="G17" s="42">
        <v>92</v>
      </c>
      <c r="H17" s="42">
        <v>28307</v>
      </c>
      <c r="I17" s="42">
        <v>24881</v>
      </c>
      <c r="J17" s="44">
        <f t="shared" si="0"/>
        <v>-3426</v>
      </c>
      <c r="K17" s="45"/>
      <c r="L17" s="43">
        <v>39401.43</v>
      </c>
      <c r="M17" s="44">
        <f t="shared" si="1"/>
        <v>42919.43</v>
      </c>
      <c r="N17" s="43">
        <v>0</v>
      </c>
      <c r="O17" s="45"/>
      <c r="P17" s="43">
        <v>0</v>
      </c>
      <c r="Q17" s="43">
        <v>0</v>
      </c>
      <c r="R17" s="43">
        <v>30331</v>
      </c>
      <c r="S17" s="43">
        <v>12588.43</v>
      </c>
      <c r="T17" s="43">
        <v>0</v>
      </c>
      <c r="U17" s="43">
        <v>0</v>
      </c>
      <c r="V17" s="44">
        <f t="shared" si="2"/>
        <v>42919.43</v>
      </c>
    </row>
    <row r="18" spans="1:22" ht="15" customHeight="1">
      <c r="A18" s="24"/>
      <c r="B18" s="112" t="s">
        <v>78</v>
      </c>
      <c r="C18" s="113"/>
      <c r="D18" s="46">
        <f aca="true" t="shared" si="3" ref="D18:V18">SUM(D9:D17)</f>
        <v>0</v>
      </c>
      <c r="E18" s="47">
        <f t="shared" si="3"/>
        <v>31129.8</v>
      </c>
      <c r="F18" s="47">
        <f t="shared" si="3"/>
        <v>0</v>
      </c>
      <c r="G18" s="47">
        <f t="shared" si="3"/>
        <v>15781</v>
      </c>
      <c r="H18" s="47">
        <f t="shared" si="3"/>
        <v>116365.51</v>
      </c>
      <c r="I18" s="47">
        <f t="shared" si="3"/>
        <v>101575.53</v>
      </c>
      <c r="J18" s="48">
        <f t="shared" si="3"/>
        <v>-14789.979999999996</v>
      </c>
      <c r="K18" s="47">
        <f t="shared" si="3"/>
        <v>0</v>
      </c>
      <c r="L18" s="49">
        <f t="shared" si="3"/>
        <v>261771.43</v>
      </c>
      <c r="M18" s="48">
        <f t="shared" si="3"/>
        <v>323472.20999999996</v>
      </c>
      <c r="N18" s="48">
        <f t="shared" si="3"/>
        <v>15906</v>
      </c>
      <c r="O18" s="48">
        <f t="shared" si="3"/>
        <v>0</v>
      </c>
      <c r="P18" s="47">
        <f t="shared" si="3"/>
        <v>48341</v>
      </c>
      <c r="Q18" s="47">
        <f t="shared" si="3"/>
        <v>0</v>
      </c>
      <c r="R18" s="47">
        <f t="shared" si="3"/>
        <v>130207</v>
      </c>
      <c r="S18" s="47">
        <f t="shared" si="3"/>
        <v>59704.43</v>
      </c>
      <c r="T18" s="47">
        <f t="shared" si="3"/>
        <v>906.11</v>
      </c>
      <c r="U18" s="47">
        <f t="shared" si="3"/>
        <v>68407.67</v>
      </c>
      <c r="V18" s="48">
        <f t="shared" si="3"/>
        <v>323472.20999999996</v>
      </c>
    </row>
    <row r="22" spans="8:11" ht="15" customHeight="1">
      <c r="H22" s="114" t="s">
        <v>79</v>
      </c>
      <c r="I22" s="114"/>
      <c r="J22" s="114"/>
      <c r="K22" s="8">
        <f>+('semilavorati mensile'!K28)-('semilavorati mensile'!L28+'monomeri mensile'!L18)</f>
        <v>2279.430000000051</v>
      </c>
    </row>
  </sheetData>
  <sheetProtection selectLockedCells="1" selectUnlockedCells="1"/>
  <mergeCells count="41"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70"/>
      <c r="O1" s="70"/>
      <c r="P1" s="70"/>
      <c r="Q1" s="70"/>
      <c r="R1" s="70"/>
      <c r="S1" s="70"/>
      <c r="T1" s="70"/>
      <c r="U1" s="70"/>
    </row>
    <row r="2" spans="1:21" ht="21" customHeight="1">
      <c r="A2" s="50"/>
      <c r="B2" s="115" t="s">
        <v>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51"/>
      <c r="B3" s="52"/>
      <c r="C3" s="117" t="s">
        <v>4</v>
      </c>
      <c r="D3" s="118"/>
      <c r="E3" s="118"/>
      <c r="F3" s="118"/>
      <c r="G3" s="118"/>
      <c r="H3" s="118"/>
      <c r="I3" s="118"/>
      <c r="J3" s="118"/>
      <c r="K3" s="118"/>
      <c r="L3" s="119"/>
      <c r="M3" s="120" t="s">
        <v>5</v>
      </c>
      <c r="N3" s="121"/>
      <c r="O3" s="121"/>
      <c r="P3" s="121"/>
      <c r="Q3" s="121"/>
      <c r="R3" s="121"/>
      <c r="S3" s="121"/>
      <c r="T3" s="121"/>
      <c r="U3" s="122"/>
    </row>
    <row r="4" spans="1:21" ht="12.75" customHeight="1">
      <c r="A4" s="129" t="s">
        <v>81</v>
      </c>
      <c r="B4" s="130"/>
      <c r="C4" s="123" t="s">
        <v>6</v>
      </c>
      <c r="D4" s="126" t="s">
        <v>7</v>
      </c>
      <c r="E4" s="123" t="s">
        <v>8</v>
      </c>
      <c r="F4" s="126" t="s">
        <v>9</v>
      </c>
      <c r="G4" s="123" t="s">
        <v>10</v>
      </c>
      <c r="H4" s="126" t="s">
        <v>11</v>
      </c>
      <c r="I4" s="123" t="s">
        <v>12</v>
      </c>
      <c r="J4" s="126" t="s">
        <v>13</v>
      </c>
      <c r="K4" s="123" t="s">
        <v>14</v>
      </c>
      <c r="L4" s="126" t="s">
        <v>15</v>
      </c>
      <c r="M4" s="123" t="s">
        <v>16</v>
      </c>
      <c r="N4" s="126" t="s">
        <v>17</v>
      </c>
      <c r="O4" s="123" t="s">
        <v>18</v>
      </c>
      <c r="P4" s="126" t="s">
        <v>19</v>
      </c>
      <c r="Q4" s="123" t="s">
        <v>20</v>
      </c>
      <c r="R4" s="126" t="s">
        <v>21</v>
      </c>
      <c r="S4" s="123" t="s">
        <v>22</v>
      </c>
      <c r="T4" s="126" t="s">
        <v>23</v>
      </c>
      <c r="U4" s="123" t="s">
        <v>24</v>
      </c>
    </row>
    <row r="5" spans="1:21" ht="15.75" customHeight="1">
      <c r="A5" s="131" t="s">
        <v>80</v>
      </c>
      <c r="B5" s="132"/>
      <c r="C5" s="124"/>
      <c r="D5" s="127"/>
      <c r="E5" s="124"/>
      <c r="F5" s="127"/>
      <c r="G5" s="124"/>
      <c r="H5" s="127"/>
      <c r="I5" s="124"/>
      <c r="J5" s="127"/>
      <c r="K5" s="124"/>
      <c r="L5" s="127"/>
      <c r="M5" s="124"/>
      <c r="N5" s="127"/>
      <c r="O5" s="124"/>
      <c r="P5" s="127"/>
      <c r="Q5" s="124"/>
      <c r="R5" s="127"/>
      <c r="S5" s="124"/>
      <c r="T5" s="127"/>
      <c r="U5" s="124"/>
    </row>
    <row r="6" spans="1:21" ht="124.5" customHeight="1">
      <c r="A6" s="131"/>
      <c r="B6" s="132"/>
      <c r="C6" s="125"/>
      <c r="D6" s="128"/>
      <c r="E6" s="125"/>
      <c r="F6" s="128"/>
      <c r="G6" s="125"/>
      <c r="H6" s="128"/>
      <c r="I6" s="125"/>
      <c r="J6" s="128"/>
      <c r="K6" s="125"/>
      <c r="L6" s="128"/>
      <c r="M6" s="125"/>
      <c r="N6" s="128"/>
      <c r="O6" s="125"/>
      <c r="P6" s="128"/>
      <c r="Q6" s="125"/>
      <c r="R6" s="128"/>
      <c r="S6" s="125"/>
      <c r="T6" s="128"/>
      <c r="U6" s="125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33" t="s">
        <v>47</v>
      </c>
      <c r="B8" s="134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73465</v>
      </c>
      <c r="D9" s="26">
        <v>0</v>
      </c>
      <c r="E9" s="26">
        <v>7171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46247</v>
      </c>
      <c r="K9" s="29">
        <v>548683.19</v>
      </c>
      <c r="L9" s="30">
        <f aca="true" t="shared" si="1" ref="L9:L26">C9+D9+E9+F9-(I9+J9)+K9</f>
        <v>583072.19</v>
      </c>
      <c r="M9" s="27">
        <v>46464</v>
      </c>
      <c r="N9" s="31">
        <v>68214</v>
      </c>
      <c r="O9" s="27">
        <v>0</v>
      </c>
      <c r="P9" s="27">
        <v>0</v>
      </c>
      <c r="Q9" s="27">
        <v>0</v>
      </c>
      <c r="R9" s="27">
        <v>0</v>
      </c>
      <c r="S9" s="27">
        <v>455798.19</v>
      </c>
      <c r="T9" s="32">
        <v>12596</v>
      </c>
      <c r="U9" s="33">
        <f aca="true" t="shared" si="2" ref="U9:U19">SUM(M9:T9)</f>
        <v>583072.19</v>
      </c>
    </row>
    <row r="10" spans="1:21" ht="15" customHeight="1">
      <c r="A10" s="19">
        <v>2</v>
      </c>
      <c r="B10" s="19" t="s">
        <v>49</v>
      </c>
      <c r="C10" s="26">
        <v>114297</v>
      </c>
      <c r="D10" s="26">
        <v>0</v>
      </c>
      <c r="E10" s="26">
        <v>0</v>
      </c>
      <c r="F10" s="27">
        <v>72613</v>
      </c>
      <c r="G10" s="27">
        <v>11693</v>
      </c>
      <c r="H10" s="27">
        <v>9674</v>
      </c>
      <c r="I10" s="28">
        <f t="shared" si="0"/>
        <v>-2019</v>
      </c>
      <c r="J10" s="27">
        <v>189714</v>
      </c>
      <c r="K10" s="29">
        <v>120874</v>
      </c>
      <c r="L10" s="30">
        <f t="shared" si="1"/>
        <v>120089</v>
      </c>
      <c r="M10" s="27">
        <v>57750</v>
      </c>
      <c r="N10" s="31">
        <v>0</v>
      </c>
      <c r="O10" s="27">
        <v>60474</v>
      </c>
      <c r="P10" s="27">
        <v>0</v>
      </c>
      <c r="Q10" s="27">
        <v>1126</v>
      </c>
      <c r="R10" s="27">
        <v>0</v>
      </c>
      <c r="S10" s="27">
        <v>739</v>
      </c>
      <c r="T10" s="32">
        <v>0</v>
      </c>
      <c r="U10" s="33">
        <f t="shared" si="2"/>
        <v>120089</v>
      </c>
    </row>
    <row r="11" spans="1:21" ht="15" customHeight="1">
      <c r="A11" s="60">
        <v>3</v>
      </c>
      <c r="B11" s="60" t="s">
        <v>50</v>
      </c>
      <c r="C11" s="26">
        <v>2036615</v>
      </c>
      <c r="D11" s="26">
        <v>79490</v>
      </c>
      <c r="E11" s="26">
        <v>0</v>
      </c>
      <c r="F11" s="26">
        <v>648777</v>
      </c>
      <c r="G11" s="27">
        <v>62931</v>
      </c>
      <c r="H11" s="27">
        <v>62622</v>
      </c>
      <c r="I11" s="28">
        <f t="shared" si="0"/>
        <v>-309</v>
      </c>
      <c r="J11" s="27">
        <v>2765191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642568</v>
      </c>
      <c r="D12" s="26">
        <v>0</v>
      </c>
      <c r="E12" s="26">
        <v>0</v>
      </c>
      <c r="F12" s="27">
        <v>0</v>
      </c>
      <c r="G12" s="27">
        <v>33601</v>
      </c>
      <c r="H12" s="26">
        <v>25216</v>
      </c>
      <c r="I12" s="28">
        <f t="shared" si="0"/>
        <v>-8385</v>
      </c>
      <c r="J12" s="27">
        <v>650427</v>
      </c>
      <c r="K12" s="29">
        <v>0</v>
      </c>
      <c r="L12" s="30">
        <f t="shared" si="1"/>
        <v>526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32">
        <v>526</v>
      </c>
      <c r="U12" s="33">
        <f t="shared" si="2"/>
        <v>526</v>
      </c>
    </row>
    <row r="13" spans="1:21" ht="15" customHeight="1">
      <c r="A13" s="19">
        <v>5</v>
      </c>
      <c r="B13" s="19" t="s">
        <v>52</v>
      </c>
      <c r="C13" s="26">
        <v>244292</v>
      </c>
      <c r="D13" s="26">
        <v>0</v>
      </c>
      <c r="E13" s="26">
        <v>0</v>
      </c>
      <c r="F13" s="27">
        <v>199260</v>
      </c>
      <c r="G13" s="27">
        <v>64679</v>
      </c>
      <c r="H13" s="27">
        <v>53637</v>
      </c>
      <c r="I13" s="28">
        <f t="shared" si="0"/>
        <v>-11042</v>
      </c>
      <c r="J13" s="27">
        <v>392981</v>
      </c>
      <c r="K13" s="29">
        <v>319018</v>
      </c>
      <c r="L13" s="30">
        <f t="shared" si="1"/>
        <v>380631</v>
      </c>
      <c r="M13" s="27">
        <v>0</v>
      </c>
      <c r="N13" s="31">
        <v>0</v>
      </c>
      <c r="O13" s="27">
        <v>0</v>
      </c>
      <c r="P13" s="27">
        <v>0</v>
      </c>
      <c r="Q13" s="27">
        <v>149720</v>
      </c>
      <c r="R13" s="27">
        <v>230911</v>
      </c>
      <c r="S13" s="27">
        <v>0</v>
      </c>
      <c r="T13" s="32">
        <v>0</v>
      </c>
      <c r="U13" s="33">
        <f t="shared" si="2"/>
        <v>380631</v>
      </c>
    </row>
    <row r="14" spans="1:21" ht="15" customHeight="1">
      <c r="A14" s="19">
        <v>6</v>
      </c>
      <c r="B14" s="19" t="s">
        <v>53</v>
      </c>
      <c r="C14" s="26">
        <v>224488</v>
      </c>
      <c r="D14" s="27">
        <v>0</v>
      </c>
      <c r="E14" s="27">
        <v>0</v>
      </c>
      <c r="F14" s="27">
        <v>0</v>
      </c>
      <c r="G14" s="27">
        <v>6833</v>
      </c>
      <c r="H14" s="27">
        <v>4868</v>
      </c>
      <c r="I14" s="28">
        <f t="shared" si="0"/>
        <v>-1965</v>
      </c>
      <c r="J14" s="27">
        <v>224699</v>
      </c>
      <c r="K14" s="29">
        <v>127004</v>
      </c>
      <c r="L14" s="30">
        <f t="shared" si="1"/>
        <v>128758</v>
      </c>
      <c r="M14" s="27">
        <v>126755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2003</v>
      </c>
      <c r="T14" s="32">
        <v>0</v>
      </c>
      <c r="U14" s="33">
        <f t="shared" si="2"/>
        <v>128758</v>
      </c>
    </row>
    <row r="15" spans="1:21" ht="15" customHeight="1">
      <c r="A15" s="19">
        <v>7</v>
      </c>
      <c r="B15" s="19" t="s">
        <v>54</v>
      </c>
      <c r="C15" s="26">
        <v>70877</v>
      </c>
      <c r="D15" s="27">
        <v>0</v>
      </c>
      <c r="E15" s="27">
        <v>0</v>
      </c>
      <c r="F15" s="27">
        <v>52145.08</v>
      </c>
      <c r="G15" s="27">
        <v>14642.75</v>
      </c>
      <c r="H15" s="27">
        <v>13010.96</v>
      </c>
      <c r="I15" s="28">
        <f t="shared" si="0"/>
        <v>-1631.7900000000009</v>
      </c>
      <c r="J15" s="27">
        <v>95330.86</v>
      </c>
      <c r="K15" s="29">
        <v>0</v>
      </c>
      <c r="L15" s="30">
        <f t="shared" si="1"/>
        <v>29323.009999999995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29323</v>
      </c>
      <c r="T15" s="32">
        <v>0</v>
      </c>
      <c r="U15" s="33">
        <f t="shared" si="2"/>
        <v>29323</v>
      </c>
    </row>
    <row r="16" spans="1:21" ht="15" customHeight="1">
      <c r="A16" s="19">
        <v>8</v>
      </c>
      <c r="B16" s="19" t="s">
        <v>55</v>
      </c>
      <c r="C16" s="26">
        <v>50532</v>
      </c>
      <c r="D16" s="27">
        <v>47022.86</v>
      </c>
      <c r="E16" s="27">
        <v>5429.5</v>
      </c>
      <c r="F16" s="27">
        <v>6570.3</v>
      </c>
      <c r="G16" s="27">
        <v>29291.62</v>
      </c>
      <c r="H16" s="27">
        <v>26157.36</v>
      </c>
      <c r="I16" s="28">
        <f t="shared" si="0"/>
        <v>-3134.2599999999984</v>
      </c>
      <c r="J16" s="27">
        <v>46041.54</v>
      </c>
      <c r="K16" s="29">
        <v>79798</v>
      </c>
      <c r="L16" s="30">
        <f t="shared" si="1"/>
        <v>146445.38</v>
      </c>
      <c r="M16" s="27">
        <v>0</v>
      </c>
      <c r="N16" s="31">
        <v>12521.39</v>
      </c>
      <c r="O16" s="27">
        <v>9291</v>
      </c>
      <c r="P16" s="27">
        <v>0</v>
      </c>
      <c r="Q16" s="27">
        <v>63882</v>
      </c>
      <c r="R16" s="27">
        <v>8522</v>
      </c>
      <c r="S16" s="27">
        <v>51460</v>
      </c>
      <c r="T16" s="32">
        <v>769</v>
      </c>
      <c r="U16" s="33">
        <f t="shared" si="2"/>
        <v>146445.39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1205</v>
      </c>
      <c r="F17" s="27">
        <v>0</v>
      </c>
      <c r="G17" s="27">
        <v>7304</v>
      </c>
      <c r="H17" s="27">
        <v>7573</v>
      </c>
      <c r="I17" s="28">
        <f t="shared" si="0"/>
        <v>269</v>
      </c>
      <c r="J17" s="27">
        <v>4044</v>
      </c>
      <c r="K17" s="29">
        <v>4138</v>
      </c>
      <c r="L17" s="30">
        <f t="shared" si="1"/>
        <v>1030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1030</v>
      </c>
      <c r="U17" s="33">
        <f t="shared" si="2"/>
        <v>1030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76276.21</v>
      </c>
      <c r="F19" s="27">
        <v>19590</v>
      </c>
      <c r="G19" s="27">
        <v>22686.49</v>
      </c>
      <c r="H19" s="27">
        <v>19919.45</v>
      </c>
      <c r="I19" s="28">
        <f t="shared" si="0"/>
        <v>-2767.040000000001</v>
      </c>
      <c r="J19" s="27">
        <v>51621.75</v>
      </c>
      <c r="K19" s="29">
        <v>59905.69</v>
      </c>
      <c r="L19" s="30">
        <f t="shared" si="1"/>
        <v>106917.19</v>
      </c>
      <c r="M19" s="27">
        <v>0</v>
      </c>
      <c r="N19" s="31">
        <v>0</v>
      </c>
      <c r="O19" s="27">
        <v>0</v>
      </c>
      <c r="P19" s="27">
        <v>0</v>
      </c>
      <c r="Q19" s="27">
        <v>18996.64</v>
      </c>
      <c r="R19" s="27">
        <v>44406.47</v>
      </c>
      <c r="S19" s="27">
        <v>43514.08</v>
      </c>
      <c r="T19" s="32">
        <v>0</v>
      </c>
      <c r="U19" s="33">
        <f t="shared" si="2"/>
        <v>106917.19</v>
      </c>
    </row>
    <row r="20" spans="1:21" ht="15" customHeight="1">
      <c r="A20" s="61"/>
      <c r="B20" s="61" t="s">
        <v>59</v>
      </c>
      <c r="C20" s="34">
        <f aca="true" t="shared" si="3" ref="C20:K20">SUM(C9:C19)</f>
        <v>3457134</v>
      </c>
      <c r="D20" s="34">
        <f t="shared" si="3"/>
        <v>126512.86</v>
      </c>
      <c r="E20" s="34">
        <f t="shared" si="3"/>
        <v>90081.71</v>
      </c>
      <c r="F20" s="34">
        <f t="shared" si="3"/>
        <v>998955.38</v>
      </c>
      <c r="G20" s="34">
        <f t="shared" si="3"/>
        <v>253661.86</v>
      </c>
      <c r="H20" s="34">
        <f t="shared" si="3"/>
        <v>222677.77000000002</v>
      </c>
      <c r="I20" s="34">
        <f t="shared" si="3"/>
        <v>-30984.09</v>
      </c>
      <c r="J20" s="34">
        <f t="shared" si="3"/>
        <v>4466297.15</v>
      </c>
      <c r="K20" s="34">
        <f t="shared" si="3"/>
        <v>1259420.88</v>
      </c>
      <c r="L20" s="35">
        <f t="shared" si="1"/>
        <v>1496791.7699999996</v>
      </c>
      <c r="M20" s="34">
        <f aca="true" t="shared" si="4" ref="M20:U20">SUM(M9:M19)</f>
        <v>230969</v>
      </c>
      <c r="N20" s="34">
        <f t="shared" si="4"/>
        <v>80735.39</v>
      </c>
      <c r="O20" s="34">
        <f t="shared" si="4"/>
        <v>69765</v>
      </c>
      <c r="P20" s="34">
        <f t="shared" si="4"/>
        <v>0</v>
      </c>
      <c r="Q20" s="34">
        <f t="shared" si="4"/>
        <v>233724.64</v>
      </c>
      <c r="R20" s="34">
        <f t="shared" si="4"/>
        <v>283839.47</v>
      </c>
      <c r="S20" s="34">
        <f t="shared" si="4"/>
        <v>582837.2699999999</v>
      </c>
      <c r="T20" s="34">
        <f t="shared" si="4"/>
        <v>14921</v>
      </c>
      <c r="U20" s="36">
        <f t="shared" si="4"/>
        <v>1496791.77</v>
      </c>
    </row>
    <row r="21" spans="1:21" ht="15" customHeight="1">
      <c r="A21" s="19">
        <v>12</v>
      </c>
      <c r="B21" s="19" t="s">
        <v>60</v>
      </c>
      <c r="C21" s="26">
        <v>32671</v>
      </c>
      <c r="D21" s="27">
        <v>178242</v>
      </c>
      <c r="E21" s="27">
        <v>637</v>
      </c>
      <c r="F21" s="27">
        <v>6111</v>
      </c>
      <c r="G21" s="27">
        <v>10962</v>
      </c>
      <c r="H21" s="27">
        <v>16475</v>
      </c>
      <c r="I21" s="28">
        <f>+H21-G21</f>
        <v>5513</v>
      </c>
      <c r="J21" s="27">
        <v>274498</v>
      </c>
      <c r="K21" s="29">
        <v>335587</v>
      </c>
      <c r="L21" s="30">
        <f t="shared" si="1"/>
        <v>273237</v>
      </c>
      <c r="M21" s="27">
        <v>109512</v>
      </c>
      <c r="N21" s="31">
        <v>0</v>
      </c>
      <c r="O21" s="27">
        <v>85261</v>
      </c>
      <c r="P21" s="27">
        <v>0</v>
      </c>
      <c r="Q21" s="27">
        <v>59260</v>
      </c>
      <c r="R21" s="27">
        <v>14163</v>
      </c>
      <c r="S21" s="27">
        <v>5041</v>
      </c>
      <c r="T21" s="32">
        <v>0</v>
      </c>
      <c r="U21" s="33">
        <f>SUM(M21:T21)</f>
        <v>273237</v>
      </c>
    </row>
    <row r="22" spans="1:21" ht="15" customHeight="1">
      <c r="A22" s="19">
        <v>13</v>
      </c>
      <c r="B22" s="19" t="s">
        <v>61</v>
      </c>
      <c r="C22" s="26">
        <v>57903</v>
      </c>
      <c r="D22" s="27">
        <v>10423</v>
      </c>
      <c r="E22" s="27">
        <v>4003</v>
      </c>
      <c r="F22" s="27">
        <v>82965</v>
      </c>
      <c r="G22" s="27">
        <v>69774</v>
      </c>
      <c r="H22" s="27">
        <v>84431</v>
      </c>
      <c r="I22" s="28">
        <f>+H22-G22</f>
        <v>14657</v>
      </c>
      <c r="J22" s="27">
        <v>260805</v>
      </c>
      <c r="K22" s="29">
        <v>1334365</v>
      </c>
      <c r="L22" s="30">
        <f t="shared" si="1"/>
        <v>1214197</v>
      </c>
      <c r="M22" s="27">
        <v>789178</v>
      </c>
      <c r="N22" s="31">
        <v>0</v>
      </c>
      <c r="O22" s="27">
        <v>180553</v>
      </c>
      <c r="P22" s="27">
        <v>0</v>
      </c>
      <c r="Q22" s="27">
        <v>35809</v>
      </c>
      <c r="R22" s="27">
        <v>208657</v>
      </c>
      <c r="S22" s="27">
        <v>0</v>
      </c>
      <c r="T22" s="32">
        <v>0</v>
      </c>
      <c r="U22" s="33">
        <f>SUM(M22:T22)</f>
        <v>1214197</v>
      </c>
    </row>
    <row r="23" spans="1:21" ht="15" customHeight="1">
      <c r="A23" s="19">
        <v>14</v>
      </c>
      <c r="B23" s="19" t="s">
        <v>62</v>
      </c>
      <c r="C23" s="26">
        <v>0</v>
      </c>
      <c r="D23" s="27">
        <v>0</v>
      </c>
      <c r="E23" s="27">
        <v>59126</v>
      </c>
      <c r="F23" s="27">
        <v>47351</v>
      </c>
      <c r="G23" s="27">
        <v>31071</v>
      </c>
      <c r="H23" s="27">
        <v>27821</v>
      </c>
      <c r="I23" s="28">
        <f>+H23-G23</f>
        <v>-3250</v>
      </c>
      <c r="J23" s="27">
        <v>295407</v>
      </c>
      <c r="K23" s="29">
        <v>194444</v>
      </c>
      <c r="L23" s="30">
        <f t="shared" si="1"/>
        <v>8764</v>
      </c>
      <c r="M23" s="27">
        <v>0</v>
      </c>
      <c r="N23" s="31">
        <v>0</v>
      </c>
      <c r="O23" s="27">
        <v>0</v>
      </c>
      <c r="P23" s="27">
        <v>0</v>
      </c>
      <c r="Q23" s="27">
        <v>4456</v>
      </c>
      <c r="R23" s="27">
        <v>4308</v>
      </c>
      <c r="S23" s="27">
        <v>0</v>
      </c>
      <c r="T23" s="32">
        <v>0</v>
      </c>
      <c r="U23" s="33">
        <f>SUM(M23:T23)</f>
        <v>8764</v>
      </c>
    </row>
    <row r="24" spans="1:21" ht="15" customHeight="1">
      <c r="A24" s="61"/>
      <c r="B24" s="61" t="s">
        <v>63</v>
      </c>
      <c r="C24" s="34">
        <f aca="true" t="shared" si="5" ref="C24:K24">SUM(C21:C23)</f>
        <v>90574</v>
      </c>
      <c r="D24" s="34">
        <f t="shared" si="5"/>
        <v>188665</v>
      </c>
      <c r="E24" s="34">
        <f t="shared" si="5"/>
        <v>63766</v>
      </c>
      <c r="F24" s="34">
        <f t="shared" si="5"/>
        <v>136427</v>
      </c>
      <c r="G24" s="34">
        <f t="shared" si="5"/>
        <v>111807</v>
      </c>
      <c r="H24" s="34">
        <f t="shared" si="5"/>
        <v>128727</v>
      </c>
      <c r="I24" s="34">
        <f t="shared" si="5"/>
        <v>16920</v>
      </c>
      <c r="J24" s="34">
        <f t="shared" si="5"/>
        <v>830710</v>
      </c>
      <c r="K24" s="37">
        <f t="shared" si="5"/>
        <v>1864396</v>
      </c>
      <c r="L24" s="35">
        <f t="shared" si="1"/>
        <v>1496198</v>
      </c>
      <c r="M24" s="34">
        <f aca="true" t="shared" si="6" ref="M24:U24">SUM(M21:M23)</f>
        <v>898690</v>
      </c>
      <c r="N24" s="34">
        <f t="shared" si="6"/>
        <v>0</v>
      </c>
      <c r="O24" s="34">
        <f t="shared" si="6"/>
        <v>265814</v>
      </c>
      <c r="P24" s="34">
        <f t="shared" si="6"/>
        <v>0</v>
      </c>
      <c r="Q24" s="34">
        <f t="shared" si="6"/>
        <v>99525</v>
      </c>
      <c r="R24" s="34">
        <f t="shared" si="6"/>
        <v>227128</v>
      </c>
      <c r="S24" s="34">
        <f t="shared" si="6"/>
        <v>5041</v>
      </c>
      <c r="T24" s="34">
        <f t="shared" si="6"/>
        <v>0</v>
      </c>
      <c r="U24" s="36">
        <f t="shared" si="6"/>
        <v>1496198</v>
      </c>
    </row>
    <row r="25" spans="1:21" ht="15" customHeight="1">
      <c r="A25" s="19">
        <v>15</v>
      </c>
      <c r="B25" s="19" t="s">
        <v>64</v>
      </c>
      <c r="C25" s="26">
        <v>551948</v>
      </c>
      <c r="D25" s="27">
        <v>8774.29</v>
      </c>
      <c r="E25" s="27">
        <v>11501.85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8774.29</v>
      </c>
      <c r="K25" s="29">
        <v>0</v>
      </c>
      <c r="L25" s="30">
        <f t="shared" si="1"/>
        <v>563449.85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563449.85</v>
      </c>
      <c r="T25" s="32">
        <v>0</v>
      </c>
      <c r="U25" s="33">
        <f>SUM(M25:T25)</f>
        <v>563449.85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29817</v>
      </c>
      <c r="E26" s="27">
        <v>0</v>
      </c>
      <c r="F26" s="27">
        <v>2997</v>
      </c>
      <c r="G26" s="27">
        <v>487</v>
      </c>
      <c r="H26" s="27">
        <v>2367</v>
      </c>
      <c r="I26" s="28">
        <f>+H26-G26</f>
        <v>1880</v>
      </c>
      <c r="J26" s="27">
        <v>30934</v>
      </c>
      <c r="K26" s="29">
        <v>30934</v>
      </c>
      <c r="L26" s="30">
        <f t="shared" si="1"/>
        <v>30934</v>
      </c>
      <c r="M26" s="27">
        <v>30934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30934</v>
      </c>
    </row>
    <row r="27" spans="1:21" ht="15" customHeight="1">
      <c r="A27" s="61"/>
      <c r="B27" s="61" t="s">
        <v>66</v>
      </c>
      <c r="C27" s="34">
        <f aca="true" t="shared" si="7" ref="C27:I27">SUM(C25:C26)</f>
        <v>551948</v>
      </c>
      <c r="D27" s="34">
        <f t="shared" si="7"/>
        <v>38591.29</v>
      </c>
      <c r="E27" s="34">
        <f t="shared" si="7"/>
        <v>11501.85</v>
      </c>
      <c r="F27" s="34">
        <f t="shared" si="7"/>
        <v>2997</v>
      </c>
      <c r="G27" s="34">
        <f t="shared" si="7"/>
        <v>487</v>
      </c>
      <c r="H27" s="34">
        <f t="shared" si="7"/>
        <v>2367</v>
      </c>
      <c r="I27" s="34">
        <f t="shared" si="7"/>
        <v>1880</v>
      </c>
      <c r="J27" s="34">
        <f>K27+L27-(C27+D27+E27+F27)</f>
        <v>29054</v>
      </c>
      <c r="K27" s="34">
        <f>SUM(J25:J26)</f>
        <v>39708.29</v>
      </c>
      <c r="L27" s="34">
        <f aca="true" t="shared" si="8" ref="L27:U27">SUM(L25:L26)</f>
        <v>594383.85</v>
      </c>
      <c r="M27" s="34">
        <f t="shared" si="8"/>
        <v>30934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563449.85</v>
      </c>
      <c r="T27" s="34">
        <f t="shared" si="8"/>
        <v>0</v>
      </c>
      <c r="U27" s="36">
        <f t="shared" si="8"/>
        <v>594383.85</v>
      </c>
    </row>
    <row r="28" spans="1:21" ht="15" customHeight="1">
      <c r="A28" s="62"/>
      <c r="B28" s="62" t="s">
        <v>67</v>
      </c>
      <c r="C28" s="40">
        <f aca="true" t="shared" si="9" ref="C28:U28">+C20+C24+C27</f>
        <v>4099656</v>
      </c>
      <c r="D28" s="40">
        <f t="shared" si="9"/>
        <v>353769.14999999997</v>
      </c>
      <c r="E28" s="40">
        <f t="shared" si="9"/>
        <v>165349.56000000003</v>
      </c>
      <c r="F28" s="40">
        <f t="shared" si="9"/>
        <v>1138379.38</v>
      </c>
      <c r="G28" s="40">
        <f t="shared" si="9"/>
        <v>365955.86</v>
      </c>
      <c r="H28" s="40">
        <f t="shared" si="9"/>
        <v>353771.77</v>
      </c>
      <c r="I28" s="40">
        <f t="shared" si="9"/>
        <v>-12184.09</v>
      </c>
      <c r="J28" s="40">
        <f t="shared" si="9"/>
        <v>5326061.15</v>
      </c>
      <c r="K28" s="40">
        <f t="shared" si="9"/>
        <v>3163525.17</v>
      </c>
      <c r="L28" s="40">
        <f t="shared" si="9"/>
        <v>3587373.6199999996</v>
      </c>
      <c r="M28" s="40">
        <f t="shared" si="9"/>
        <v>1160593</v>
      </c>
      <c r="N28" s="40">
        <f t="shared" si="9"/>
        <v>80735.39</v>
      </c>
      <c r="O28" s="40">
        <f t="shared" si="9"/>
        <v>335579</v>
      </c>
      <c r="P28" s="40">
        <f t="shared" si="9"/>
        <v>0</v>
      </c>
      <c r="Q28" s="40">
        <f t="shared" si="9"/>
        <v>333249.64</v>
      </c>
      <c r="R28" s="40">
        <f t="shared" si="9"/>
        <v>510967.47</v>
      </c>
      <c r="S28" s="40">
        <f t="shared" si="9"/>
        <v>1151328.1199999999</v>
      </c>
      <c r="T28" s="40">
        <f t="shared" si="9"/>
        <v>14921</v>
      </c>
      <c r="U28" s="41">
        <f t="shared" si="9"/>
        <v>3587373.62</v>
      </c>
    </row>
  </sheetData>
  <sheetProtection selectLockedCells="1" selectUnlockedCells="1"/>
  <mergeCells count="29"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69"/>
      <c r="O1" s="69"/>
      <c r="P1" s="69"/>
      <c r="Q1" s="69"/>
      <c r="R1" s="69"/>
      <c r="S1" s="69"/>
      <c r="T1" s="69"/>
      <c r="U1" s="69"/>
    </row>
    <row r="2" spans="1:21" ht="21" customHeight="1">
      <c r="A2" s="50"/>
      <c r="B2" s="135" t="s">
        <v>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63"/>
      <c r="B3" s="63"/>
      <c r="C3" s="136" t="s">
        <v>4</v>
      </c>
      <c r="D3" s="136"/>
      <c r="E3" s="136"/>
      <c r="F3" s="136"/>
      <c r="G3" s="136"/>
      <c r="H3" s="136"/>
      <c r="I3" s="136"/>
      <c r="J3" s="136"/>
      <c r="K3" s="136"/>
      <c r="L3" s="136"/>
      <c r="M3" s="137" t="s">
        <v>5</v>
      </c>
      <c r="N3" s="137"/>
      <c r="O3" s="137"/>
      <c r="P3" s="137"/>
      <c r="Q3" s="137"/>
      <c r="R3" s="137"/>
      <c r="S3" s="137"/>
      <c r="T3" s="137"/>
      <c r="U3" s="137"/>
    </row>
    <row r="4" spans="1:21" ht="12.75" customHeight="1">
      <c r="A4" s="102" t="s">
        <v>81</v>
      </c>
      <c r="B4" s="103"/>
      <c r="C4" s="138" t="s">
        <v>6</v>
      </c>
      <c r="D4" s="139" t="s">
        <v>7</v>
      </c>
      <c r="E4" s="138" t="s">
        <v>8</v>
      </c>
      <c r="F4" s="139" t="s">
        <v>9</v>
      </c>
      <c r="G4" s="138" t="s">
        <v>10</v>
      </c>
      <c r="H4" s="139" t="s">
        <v>11</v>
      </c>
      <c r="I4" s="138" t="s">
        <v>12</v>
      </c>
      <c r="J4" s="139" t="s">
        <v>13</v>
      </c>
      <c r="K4" s="138" t="s">
        <v>14</v>
      </c>
      <c r="L4" s="139" t="s">
        <v>15</v>
      </c>
      <c r="M4" s="138" t="s">
        <v>16</v>
      </c>
      <c r="N4" s="139" t="s">
        <v>17</v>
      </c>
      <c r="O4" s="138" t="s">
        <v>18</v>
      </c>
      <c r="P4" s="139" t="s">
        <v>19</v>
      </c>
      <c r="Q4" s="138" t="s">
        <v>20</v>
      </c>
      <c r="R4" s="139" t="s">
        <v>21</v>
      </c>
      <c r="S4" s="138" t="s">
        <v>22</v>
      </c>
      <c r="T4" s="139" t="s">
        <v>23</v>
      </c>
      <c r="U4" s="138" t="s">
        <v>24</v>
      </c>
    </row>
    <row r="5" spans="1:21" ht="15.75" customHeight="1">
      <c r="A5" s="106" t="s">
        <v>80</v>
      </c>
      <c r="B5" s="141"/>
      <c r="C5" s="138"/>
      <c r="D5" s="139"/>
      <c r="E5" s="138"/>
      <c r="F5" s="139"/>
      <c r="G5" s="138"/>
      <c r="H5" s="139"/>
      <c r="I5" s="138"/>
      <c r="J5" s="139"/>
      <c r="K5" s="138"/>
      <c r="L5" s="139"/>
      <c r="M5" s="138"/>
      <c r="N5" s="139"/>
      <c r="O5" s="138"/>
      <c r="P5" s="139"/>
      <c r="Q5" s="138"/>
      <c r="R5" s="139"/>
      <c r="S5" s="138"/>
      <c r="T5" s="139"/>
      <c r="U5" s="138"/>
    </row>
    <row r="6" spans="1:21" ht="136.5" customHeight="1">
      <c r="A6" s="142"/>
      <c r="B6" s="143"/>
      <c r="C6" s="138"/>
      <c r="D6" s="139"/>
      <c r="E6" s="138"/>
      <c r="F6" s="139"/>
      <c r="G6" s="138"/>
      <c r="H6" s="139"/>
      <c r="I6" s="138"/>
      <c r="J6" s="139"/>
      <c r="K6" s="138"/>
      <c r="L6" s="139"/>
      <c r="M6" s="138"/>
      <c r="N6" s="139"/>
      <c r="O6" s="138"/>
      <c r="P6" s="139"/>
      <c r="Q6" s="138"/>
      <c r="R6" s="139"/>
      <c r="S6" s="138"/>
      <c r="T6" s="139"/>
      <c r="U6" s="138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33" t="s">
        <v>68</v>
      </c>
      <c r="B8" s="133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57692</v>
      </c>
      <c r="E9" s="42">
        <v>0</v>
      </c>
      <c r="F9" s="42">
        <v>0</v>
      </c>
      <c r="G9" s="43">
        <v>8715</v>
      </c>
      <c r="H9" s="42">
        <v>12443</v>
      </c>
      <c r="I9" s="44">
        <f aca="true" t="shared" si="0" ref="I9:I17">+H9-G9</f>
        <v>3728</v>
      </c>
      <c r="J9" s="45"/>
      <c r="K9" s="43">
        <v>761680</v>
      </c>
      <c r="L9" s="44">
        <f aca="true" t="shared" si="1" ref="L9:L17">+C9+D9+E9+F9-I9-J9+K9</f>
        <v>815644</v>
      </c>
      <c r="M9" s="43">
        <v>0</v>
      </c>
      <c r="N9" s="45"/>
      <c r="O9" s="43">
        <v>114834</v>
      </c>
      <c r="P9" s="43">
        <v>0</v>
      </c>
      <c r="Q9" s="43">
        <v>252811</v>
      </c>
      <c r="R9" s="43">
        <v>142581</v>
      </c>
      <c r="S9" s="43">
        <v>0</v>
      </c>
      <c r="T9" s="43">
        <v>305418</v>
      </c>
      <c r="U9" s="44">
        <f aca="true" t="shared" si="2" ref="U9:U17">SUM(M9:T9)</f>
        <v>815644</v>
      </c>
    </row>
    <row r="10" spans="1:21" ht="15" customHeight="1">
      <c r="A10" s="1">
        <v>18</v>
      </c>
      <c r="B10" s="1" t="s">
        <v>70</v>
      </c>
      <c r="C10" s="67"/>
      <c r="D10" s="42">
        <v>134965</v>
      </c>
      <c r="E10" s="42">
        <v>5781.73</v>
      </c>
      <c r="F10" s="42">
        <v>31574</v>
      </c>
      <c r="G10" s="43">
        <v>15295.96</v>
      </c>
      <c r="H10" s="42">
        <v>17881.74</v>
      </c>
      <c r="I10" s="44">
        <f t="shared" si="0"/>
        <v>2585.7800000000025</v>
      </c>
      <c r="J10" s="45"/>
      <c r="K10" s="43">
        <v>439291</v>
      </c>
      <c r="L10" s="44">
        <f t="shared" si="1"/>
        <v>609025.95</v>
      </c>
      <c r="M10" s="43">
        <v>1101</v>
      </c>
      <c r="N10" s="45"/>
      <c r="O10" s="43">
        <v>121546</v>
      </c>
      <c r="P10" s="43">
        <v>0</v>
      </c>
      <c r="Q10" s="43">
        <v>159662</v>
      </c>
      <c r="R10" s="43">
        <v>59576</v>
      </c>
      <c r="S10" s="43">
        <v>5096.95</v>
      </c>
      <c r="T10" s="43">
        <v>262044</v>
      </c>
      <c r="U10" s="44">
        <f t="shared" si="2"/>
        <v>609025.95</v>
      </c>
    </row>
    <row r="11" spans="1:21" ht="15" customHeight="1">
      <c r="A11" s="1">
        <v>19</v>
      </c>
      <c r="B11" s="1" t="s">
        <v>71</v>
      </c>
      <c r="C11" s="67"/>
      <c r="D11" s="42">
        <v>45368.54</v>
      </c>
      <c r="E11" s="42">
        <v>1798.13</v>
      </c>
      <c r="F11" s="42">
        <v>0</v>
      </c>
      <c r="G11" s="43">
        <v>6920.94</v>
      </c>
      <c r="H11" s="42">
        <v>3827.79</v>
      </c>
      <c r="I11" s="44">
        <f t="shared" si="0"/>
        <v>-3093.1499999999996</v>
      </c>
      <c r="J11" s="45"/>
      <c r="K11" s="43">
        <v>108515</v>
      </c>
      <c r="L11" s="44">
        <f t="shared" si="1"/>
        <v>158774.82</v>
      </c>
      <c r="M11" s="43">
        <v>0</v>
      </c>
      <c r="N11" s="45"/>
      <c r="O11" s="43">
        <v>45368</v>
      </c>
      <c r="P11" s="43">
        <v>0</v>
      </c>
      <c r="Q11" s="43">
        <v>6432</v>
      </c>
      <c r="R11" s="43">
        <v>6445</v>
      </c>
      <c r="S11" s="43">
        <v>0</v>
      </c>
      <c r="T11" s="43">
        <v>100529.82</v>
      </c>
      <c r="U11" s="44">
        <f t="shared" si="2"/>
        <v>158774.82</v>
      </c>
    </row>
    <row r="12" spans="1:21" ht="15" customHeight="1">
      <c r="A12" s="1">
        <v>20</v>
      </c>
      <c r="B12" s="1" t="s">
        <v>72</v>
      </c>
      <c r="C12" s="67"/>
      <c r="D12" s="42">
        <v>71437</v>
      </c>
      <c r="E12" s="42">
        <v>0</v>
      </c>
      <c r="F12" s="42">
        <v>131838</v>
      </c>
      <c r="G12" s="43">
        <v>22204</v>
      </c>
      <c r="H12" s="42">
        <v>17923</v>
      </c>
      <c r="I12" s="44">
        <f t="shared" si="0"/>
        <v>-4281</v>
      </c>
      <c r="J12" s="45"/>
      <c r="K12" s="43">
        <v>327315</v>
      </c>
      <c r="L12" s="44">
        <f t="shared" si="1"/>
        <v>534871</v>
      </c>
      <c r="M12" s="43">
        <v>140639</v>
      </c>
      <c r="N12" s="45"/>
      <c r="O12" s="43">
        <v>53860</v>
      </c>
      <c r="P12" s="43">
        <v>0</v>
      </c>
      <c r="Q12" s="43">
        <v>298785</v>
      </c>
      <c r="R12" s="43">
        <v>41587</v>
      </c>
      <c r="S12" s="43">
        <v>0</v>
      </c>
      <c r="T12" s="43">
        <v>0</v>
      </c>
      <c r="U12" s="44">
        <f t="shared" si="2"/>
        <v>534871</v>
      </c>
    </row>
    <row r="13" spans="1:21" ht="15" customHeight="1">
      <c r="A13" s="1">
        <v>21</v>
      </c>
      <c r="B13" s="1" t="s">
        <v>73</v>
      </c>
      <c r="C13" s="67"/>
      <c r="D13" s="42">
        <v>1004</v>
      </c>
      <c r="E13" s="42">
        <v>0</v>
      </c>
      <c r="F13" s="42">
        <v>0</v>
      </c>
      <c r="G13" s="43">
        <v>3261</v>
      </c>
      <c r="H13" s="42">
        <v>3177</v>
      </c>
      <c r="I13" s="44">
        <f t="shared" si="0"/>
        <v>-84</v>
      </c>
      <c r="J13" s="45"/>
      <c r="K13" s="43">
        <v>30137</v>
      </c>
      <c r="L13" s="44">
        <f t="shared" si="1"/>
        <v>31225</v>
      </c>
      <c r="M13" s="43">
        <v>0</v>
      </c>
      <c r="N13" s="45"/>
      <c r="O13" s="43">
        <v>0</v>
      </c>
      <c r="P13" s="43">
        <v>0</v>
      </c>
      <c r="Q13" s="43">
        <v>29144</v>
      </c>
      <c r="R13" s="43">
        <v>2081</v>
      </c>
      <c r="S13" s="43">
        <v>0</v>
      </c>
      <c r="T13" s="43">
        <v>0</v>
      </c>
      <c r="U13" s="44">
        <f t="shared" si="2"/>
        <v>31225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244</v>
      </c>
      <c r="F14" s="42">
        <v>0</v>
      </c>
      <c r="G14" s="43">
        <v>5134</v>
      </c>
      <c r="H14" s="42">
        <v>5155</v>
      </c>
      <c r="I14" s="44">
        <f t="shared" si="0"/>
        <v>21</v>
      </c>
      <c r="J14" s="45"/>
      <c r="K14" s="43">
        <v>43795</v>
      </c>
      <c r="L14" s="44">
        <f t="shared" si="1"/>
        <v>44018</v>
      </c>
      <c r="M14" s="43">
        <v>0</v>
      </c>
      <c r="N14" s="45"/>
      <c r="O14" s="43">
        <v>27735</v>
      </c>
      <c r="P14" s="43">
        <v>0</v>
      </c>
      <c r="Q14" s="43">
        <v>10952</v>
      </c>
      <c r="R14" s="43">
        <v>4626</v>
      </c>
      <c r="S14" s="43">
        <v>0</v>
      </c>
      <c r="T14" s="43">
        <v>705</v>
      </c>
      <c r="U14" s="44">
        <f t="shared" si="2"/>
        <v>44018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2197</v>
      </c>
      <c r="E16" s="42">
        <v>0</v>
      </c>
      <c r="F16" s="42">
        <v>0</v>
      </c>
      <c r="G16" s="42">
        <v>11007</v>
      </c>
      <c r="H16" s="42">
        <v>16287</v>
      </c>
      <c r="I16" s="44">
        <f t="shared" si="0"/>
        <v>5280</v>
      </c>
      <c r="J16" s="45"/>
      <c r="K16" s="43">
        <v>93702</v>
      </c>
      <c r="L16" s="44">
        <f t="shared" si="1"/>
        <v>90619</v>
      </c>
      <c r="M16" s="43">
        <v>0</v>
      </c>
      <c r="N16" s="45"/>
      <c r="O16" s="43">
        <v>51037</v>
      </c>
      <c r="P16" s="43">
        <v>0</v>
      </c>
      <c r="Q16" s="43">
        <v>6196</v>
      </c>
      <c r="R16" s="43">
        <v>33386</v>
      </c>
      <c r="S16" s="43">
        <v>0</v>
      </c>
      <c r="T16" s="43">
        <v>0</v>
      </c>
      <c r="U16" s="44">
        <f t="shared" si="2"/>
        <v>90619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1701</v>
      </c>
      <c r="F17" s="42">
        <v>1237</v>
      </c>
      <c r="G17" s="42">
        <v>34766</v>
      </c>
      <c r="H17" s="42">
        <v>24881</v>
      </c>
      <c r="I17" s="44">
        <f t="shared" si="0"/>
        <v>-9885</v>
      </c>
      <c r="J17" s="45"/>
      <c r="K17" s="43">
        <v>339288.75</v>
      </c>
      <c r="L17" s="44">
        <f t="shared" si="1"/>
        <v>352111.75</v>
      </c>
      <c r="M17" s="43">
        <v>0</v>
      </c>
      <c r="N17" s="45"/>
      <c r="O17" s="43">
        <v>0</v>
      </c>
      <c r="P17" s="43">
        <v>0</v>
      </c>
      <c r="Q17" s="43">
        <v>231574</v>
      </c>
      <c r="R17" s="43">
        <v>120537.75</v>
      </c>
      <c r="S17" s="43">
        <v>0</v>
      </c>
      <c r="T17" s="43">
        <v>0</v>
      </c>
      <c r="U17" s="44">
        <f t="shared" si="2"/>
        <v>352111.75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312663.54000000004</v>
      </c>
      <c r="E18" s="47">
        <f t="shared" si="3"/>
        <v>9524.86</v>
      </c>
      <c r="F18" s="47">
        <f t="shared" si="3"/>
        <v>164649</v>
      </c>
      <c r="G18" s="47">
        <f t="shared" si="3"/>
        <v>107303.9</v>
      </c>
      <c r="H18" s="47">
        <f t="shared" si="3"/>
        <v>101575.53</v>
      </c>
      <c r="I18" s="48">
        <f t="shared" si="3"/>
        <v>-5728.369999999997</v>
      </c>
      <c r="J18" s="47">
        <f t="shared" si="3"/>
        <v>0</v>
      </c>
      <c r="K18" s="49">
        <f t="shared" si="3"/>
        <v>2143723.75</v>
      </c>
      <c r="L18" s="48">
        <f t="shared" si="3"/>
        <v>2636289.52</v>
      </c>
      <c r="M18" s="48">
        <f t="shared" si="3"/>
        <v>141740</v>
      </c>
      <c r="N18" s="48">
        <f t="shared" si="3"/>
        <v>0</v>
      </c>
      <c r="O18" s="47">
        <f t="shared" si="3"/>
        <v>414380</v>
      </c>
      <c r="P18" s="47">
        <f t="shared" si="3"/>
        <v>0</v>
      </c>
      <c r="Q18" s="47">
        <f t="shared" si="3"/>
        <v>995556</v>
      </c>
      <c r="R18" s="47">
        <f t="shared" si="3"/>
        <v>410819.75</v>
      </c>
      <c r="S18" s="47">
        <f t="shared" si="3"/>
        <v>5096.95</v>
      </c>
      <c r="T18" s="47">
        <f t="shared" si="3"/>
        <v>668696.8200000001</v>
      </c>
      <c r="U18" s="48">
        <f t="shared" si="3"/>
        <v>2636289.52</v>
      </c>
    </row>
    <row r="22" spans="7:10" ht="15" customHeight="1">
      <c r="G22" s="140" t="s">
        <v>79</v>
      </c>
      <c r="H22" s="140"/>
      <c r="I22" s="140"/>
      <c r="J22" s="8">
        <f>+('semilavorati aggregato'!J28)-('semilavorati aggregato'!K28+'monomeri aggregato'!K18)</f>
        <v>18812.230000000447</v>
      </c>
    </row>
  </sheetData>
  <sheetProtection selectLockedCells="1" selectUnlockedCells="1"/>
  <mergeCells count="30"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2020-01-14T08:48:23Z</cp:lastPrinted>
  <dcterms:created xsi:type="dcterms:W3CDTF">2020-01-13T15:35:32Z</dcterms:created>
  <dcterms:modified xsi:type="dcterms:W3CDTF">2020-03-22T07:38:03Z</dcterms:modified>
  <cp:category/>
  <cp:version/>
  <cp:contentType/>
  <cp:contentStatus/>
</cp:coreProperties>
</file>