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<sst xmlns="http://schemas.openxmlformats.org/spreadsheetml/2006/main" count="258" uniqueCount="82">
  <si>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</si>
  <si>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</si>
  <si>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</si>
  <si>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</si>
  <si>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</si>
  <si>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</si>
  <si>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</si>
  <si>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</si>
  <si>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</si>
  <si>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</si>
  <si>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</si>
  <si>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</si>
  <si>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</si>
  <si>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</si>
  <si>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</si>
  <si>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</si>
  <si>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</si>
  <si>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</si>
  <si>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</si>
  <si>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</si>
  <si>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</si>
  <si>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</si>
  <si>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</si>
  <si>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</si>
  <si>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</si>
  <si>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agosto 2019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</si>
  <si>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</si>
  <si>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</si>
  <si>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</si>
  <si>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</si>
  <si>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</si>
  <si>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</si>
  <si>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</si>
  <si>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</si>
  <si>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</si>
  <si>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</si>
  <si>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</si>
  <si>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</si>
  <si>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</si>
  <si>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</si>
  <si>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</si>
  <si>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</si>
  <si>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</si>
  <si>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</si>
  <si>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</si>
  <si>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</si>
  <si>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</si>
  <si>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</si>
  <si>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</si>
  <si>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</si>
  <si>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</si>
  <si>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</si>
  <si>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</si>
  <si>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</si>
  <si>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</si>
  <si>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</si>
  <si>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</si>
  <si>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</si>
  <si>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</si>
  <si>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</si>
  <si>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</si>
  <si>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</si>
  <si>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</si>
  <si>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</si>
  <si>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</si>
  <si>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</si>
  <si>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</si>
  <si>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</si>
  <si>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</si>
  <si>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</si>
  <si>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</si>
  <si>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</si>
  <si>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</si>
  <si>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</si>
  <si>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</si>
  <si>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</si>
  <si>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</si>
  <si>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</si>
  <si>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</si>
  <si>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</si>
  <si>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gennaio-agosto 2019</t>
  </si>
  <si>
    <t>Report costruito su dati definitivi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</si>
</sst>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4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0" fillId="33" borderId="41" xfId="0" applyFill="1" applyBorder="1" applyAlignment="1" applyProtection="1">
      <alignment horizontal="left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7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7" xfId="0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42" xfId="0" applyFont="1" applyFill="1" applyBorder="1" applyAlignment="1" applyProtection="1">
      <alignment horizontal="center"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70"/>
      <c r="P1" s="70"/>
      <c r="Q1" s="70"/>
      <c r="R1" s="70"/>
      <c r="S1" s="70"/>
      <c r="T1" s="70"/>
      <c r="U1" s="70"/>
      <c r="V1" s="70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14"/>
      <c r="B3" s="23"/>
      <c r="C3" s="13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79" t="s">
        <v>81</v>
      </c>
      <c r="B4" s="80"/>
      <c r="C4" s="81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88" t="s">
        <v>25</v>
      </c>
      <c r="B5" s="89"/>
      <c r="C5" s="90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24.5" customHeight="1">
      <c r="A6" s="88"/>
      <c r="B6" s="89"/>
      <c r="C6" s="90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92" t="s">
        <v>47</v>
      </c>
      <c r="B8" s="92"/>
      <c r="C8" s="93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94" t="s">
        <v>48</v>
      </c>
      <c r="C9" s="95"/>
      <c r="D9" s="26">
        <v>8491</v>
      </c>
      <c r="E9" s="26">
        <v>0</v>
      </c>
      <c r="F9" s="26">
        <v>1003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6322</v>
      </c>
      <c r="L9" s="29">
        <v>70843.91</v>
      </c>
      <c r="M9" s="30">
        <f aca="true" t="shared" si="1" ref="M9:M26">D9+E9+F9+G9-(J9+K9)+L9</f>
        <v>74015.91</v>
      </c>
      <c r="N9" s="27">
        <v>5118</v>
      </c>
      <c r="O9" s="31">
        <v>8058</v>
      </c>
      <c r="P9" s="27">
        <v>0</v>
      </c>
      <c r="Q9" s="27">
        <v>0</v>
      </c>
      <c r="R9" s="27">
        <v>0</v>
      </c>
      <c r="S9" s="27">
        <v>0</v>
      </c>
      <c r="T9" s="27">
        <v>59338.91</v>
      </c>
      <c r="U9" s="32">
        <v>1501</v>
      </c>
      <c r="V9" s="33">
        <f aca="true" t="shared" si="2" ref="V9:V19">SUM(N9:U9)</f>
        <v>74015.91</v>
      </c>
    </row>
    <row r="10" spans="1:22" ht="15" customHeight="1">
      <c r="A10" s="19">
        <v>2</v>
      </c>
      <c r="B10" s="94" t="s">
        <v>49</v>
      </c>
      <c r="C10" s="95"/>
      <c r="D10" s="26">
        <v>15469</v>
      </c>
      <c r="E10" s="26">
        <v>0</v>
      </c>
      <c r="F10" s="26">
        <v>0</v>
      </c>
      <c r="G10" s="27">
        <v>8720</v>
      </c>
      <c r="H10" s="27">
        <v>7576</v>
      </c>
      <c r="I10" s="27">
        <v>9862</v>
      </c>
      <c r="J10" s="28">
        <f t="shared" si="0"/>
        <v>2286</v>
      </c>
      <c r="K10" s="27">
        <v>24386</v>
      </c>
      <c r="L10" s="29">
        <v>13875</v>
      </c>
      <c r="M10" s="30">
        <f t="shared" si="1"/>
        <v>11392</v>
      </c>
      <c r="N10" s="27">
        <v>7338</v>
      </c>
      <c r="O10" s="31">
        <v>0</v>
      </c>
      <c r="P10" s="27">
        <v>3922</v>
      </c>
      <c r="Q10" s="27">
        <v>0</v>
      </c>
      <c r="R10" s="27">
        <v>132</v>
      </c>
      <c r="S10" s="27">
        <v>0</v>
      </c>
      <c r="T10" s="27">
        <v>0</v>
      </c>
      <c r="U10" s="32">
        <v>0</v>
      </c>
      <c r="V10" s="33">
        <f t="shared" si="2"/>
        <v>11392</v>
      </c>
    </row>
    <row r="11" spans="1:22" ht="15" customHeight="1">
      <c r="A11" s="20">
        <v>3</v>
      </c>
      <c r="B11" s="96" t="s">
        <v>50</v>
      </c>
      <c r="C11" s="97"/>
      <c r="D11" s="26">
        <v>250168</v>
      </c>
      <c r="E11" s="26">
        <v>103</v>
      </c>
      <c r="F11" s="26">
        <v>0</v>
      </c>
      <c r="G11" s="26">
        <v>73916</v>
      </c>
      <c r="H11" s="27">
        <v>93701</v>
      </c>
      <c r="I11" s="27">
        <v>71930</v>
      </c>
      <c r="J11" s="28">
        <f t="shared" si="0"/>
        <v>-21771</v>
      </c>
      <c r="K11" s="27">
        <v>345958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94" t="s">
        <v>51</v>
      </c>
      <c r="C12" s="95"/>
      <c r="D12" s="26">
        <v>73511</v>
      </c>
      <c r="E12" s="26">
        <v>0</v>
      </c>
      <c r="F12" s="26">
        <v>0</v>
      </c>
      <c r="G12" s="27">
        <v>0</v>
      </c>
      <c r="H12" s="27">
        <v>41395</v>
      </c>
      <c r="I12" s="26">
        <v>31526</v>
      </c>
      <c r="J12" s="28">
        <f t="shared" si="0"/>
        <v>-9869</v>
      </c>
      <c r="K12" s="27">
        <v>83380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94" t="s">
        <v>52</v>
      </c>
      <c r="C13" s="95"/>
      <c r="D13" s="26">
        <v>41581</v>
      </c>
      <c r="E13" s="26">
        <v>0</v>
      </c>
      <c r="F13" s="26">
        <v>0</v>
      </c>
      <c r="G13" s="27">
        <v>31103</v>
      </c>
      <c r="H13" s="27">
        <v>51268</v>
      </c>
      <c r="I13" s="27">
        <v>72377</v>
      </c>
      <c r="J13" s="28">
        <f t="shared" si="0"/>
        <v>21109</v>
      </c>
      <c r="K13" s="27">
        <v>72699</v>
      </c>
      <c r="L13" s="29">
        <v>59739</v>
      </c>
      <c r="M13" s="30">
        <f t="shared" si="1"/>
        <v>38615</v>
      </c>
      <c r="N13" s="27">
        <v>0</v>
      </c>
      <c r="O13" s="31">
        <v>0</v>
      </c>
      <c r="P13" s="27">
        <v>0</v>
      </c>
      <c r="Q13" s="27">
        <v>0</v>
      </c>
      <c r="R13" s="27">
        <v>38615</v>
      </c>
      <c r="S13" s="27">
        <v>0</v>
      </c>
      <c r="T13" s="27">
        <v>0</v>
      </c>
      <c r="U13" s="32">
        <v>0</v>
      </c>
      <c r="V13" s="33">
        <f t="shared" si="2"/>
        <v>38615</v>
      </c>
    </row>
    <row r="14" spans="1:22" ht="15" customHeight="1">
      <c r="A14" s="19">
        <v>6</v>
      </c>
      <c r="B14" s="94" t="s">
        <v>53</v>
      </c>
      <c r="C14" s="95"/>
      <c r="D14" s="26">
        <v>26829</v>
      </c>
      <c r="E14" s="27">
        <v>0</v>
      </c>
      <c r="F14" s="27">
        <v>0</v>
      </c>
      <c r="G14" s="27">
        <v>0</v>
      </c>
      <c r="H14" s="27">
        <v>5251</v>
      </c>
      <c r="I14" s="27">
        <v>5183</v>
      </c>
      <c r="J14" s="28">
        <f t="shared" si="0"/>
        <v>-68</v>
      </c>
      <c r="K14" s="27">
        <v>26182</v>
      </c>
      <c r="L14" s="29">
        <v>14113</v>
      </c>
      <c r="M14" s="30">
        <f t="shared" si="1"/>
        <v>14828</v>
      </c>
      <c r="N14" s="27">
        <v>14818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10</v>
      </c>
      <c r="U14" s="32">
        <v>0</v>
      </c>
      <c r="V14" s="33">
        <f t="shared" si="2"/>
        <v>14828</v>
      </c>
    </row>
    <row r="15" spans="1:22" ht="15" customHeight="1">
      <c r="A15" s="19">
        <v>7</v>
      </c>
      <c r="B15" s="94" t="s">
        <v>54</v>
      </c>
      <c r="C15" s="95"/>
      <c r="D15" s="26">
        <v>6131</v>
      </c>
      <c r="E15" s="27">
        <v>0</v>
      </c>
      <c r="F15" s="27">
        <v>0</v>
      </c>
      <c r="G15" s="27">
        <v>7461.81</v>
      </c>
      <c r="H15" s="27">
        <v>11215.27</v>
      </c>
      <c r="I15" s="27">
        <v>11372.6</v>
      </c>
      <c r="J15" s="28">
        <f t="shared" si="0"/>
        <v>157.32999999999993</v>
      </c>
      <c r="K15" s="27">
        <v>10795.48</v>
      </c>
      <c r="L15" s="29">
        <v>0</v>
      </c>
      <c r="M15" s="30">
        <f t="shared" si="1"/>
        <v>2640.000000000002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2640</v>
      </c>
      <c r="U15" s="32">
        <v>0</v>
      </c>
      <c r="V15" s="33">
        <f t="shared" si="2"/>
        <v>2640</v>
      </c>
    </row>
    <row r="16" spans="1:22" ht="15" customHeight="1">
      <c r="A16" s="19">
        <v>8</v>
      </c>
      <c r="B16" s="94" t="s">
        <v>55</v>
      </c>
      <c r="C16" s="95"/>
      <c r="D16" s="26">
        <v>5464</v>
      </c>
      <c r="E16" s="27">
        <v>8822.06</v>
      </c>
      <c r="F16" s="27">
        <v>0</v>
      </c>
      <c r="G16" s="27">
        <v>0</v>
      </c>
      <c r="H16" s="27">
        <v>22539.46</v>
      </c>
      <c r="I16" s="27">
        <v>28725.21</v>
      </c>
      <c r="J16" s="28">
        <f t="shared" si="0"/>
        <v>6185.75</v>
      </c>
      <c r="K16" s="27">
        <v>4504.31</v>
      </c>
      <c r="L16" s="29">
        <v>10054</v>
      </c>
      <c r="M16" s="30">
        <f t="shared" si="1"/>
        <v>13649.999999999998</v>
      </c>
      <c r="N16" s="27">
        <v>0</v>
      </c>
      <c r="O16" s="31">
        <v>0</v>
      </c>
      <c r="P16" s="27">
        <v>0</v>
      </c>
      <c r="Q16" s="27">
        <v>0</v>
      </c>
      <c r="R16" s="27">
        <v>5821</v>
      </c>
      <c r="S16" s="27">
        <v>3011</v>
      </c>
      <c r="T16" s="27">
        <v>4467</v>
      </c>
      <c r="U16" s="32">
        <v>351</v>
      </c>
      <c r="V16" s="33">
        <f t="shared" si="2"/>
        <v>13650</v>
      </c>
    </row>
    <row r="17" spans="1:22" ht="15" customHeight="1">
      <c r="A17" s="19">
        <v>9</v>
      </c>
      <c r="B17" s="94" t="s">
        <v>56</v>
      </c>
      <c r="C17" s="95"/>
      <c r="D17" s="26">
        <v>0</v>
      </c>
      <c r="E17" s="27">
        <v>0</v>
      </c>
      <c r="F17" s="27">
        <v>50</v>
      </c>
      <c r="G17" s="27">
        <v>0</v>
      </c>
      <c r="H17" s="27">
        <v>8856</v>
      </c>
      <c r="I17" s="27">
        <v>8663</v>
      </c>
      <c r="J17" s="28">
        <f t="shared" si="0"/>
        <v>-193</v>
      </c>
      <c r="K17" s="27">
        <v>243</v>
      </c>
      <c r="L17" s="29">
        <v>0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94" t="s">
        <v>57</v>
      </c>
      <c r="C18" s="95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94" t="s">
        <v>58</v>
      </c>
      <c r="C19" s="95"/>
      <c r="D19" s="26">
        <v>0</v>
      </c>
      <c r="E19" s="27">
        <v>0</v>
      </c>
      <c r="F19" s="27">
        <v>14108.88</v>
      </c>
      <c r="G19" s="27">
        <v>521.04</v>
      </c>
      <c r="H19" s="27">
        <v>19719.05</v>
      </c>
      <c r="I19" s="27">
        <v>22886.16</v>
      </c>
      <c r="J19" s="28">
        <f t="shared" si="0"/>
        <v>3167.1100000000006</v>
      </c>
      <c r="K19" s="27">
        <v>777.63</v>
      </c>
      <c r="L19" s="29">
        <v>6791.92</v>
      </c>
      <c r="M19" s="30">
        <f t="shared" si="1"/>
        <v>17477.1</v>
      </c>
      <c r="N19" s="27">
        <v>0</v>
      </c>
      <c r="O19" s="31">
        <v>0</v>
      </c>
      <c r="P19" s="27">
        <v>0</v>
      </c>
      <c r="Q19" s="27">
        <v>0</v>
      </c>
      <c r="R19" s="27">
        <v>1253.94</v>
      </c>
      <c r="S19" s="27">
        <v>4552.35</v>
      </c>
      <c r="T19" s="27">
        <v>11670.82</v>
      </c>
      <c r="U19" s="32">
        <v>0</v>
      </c>
      <c r="V19" s="33">
        <f t="shared" si="2"/>
        <v>17477.11</v>
      </c>
    </row>
    <row r="20" spans="1:22" ht="15" customHeight="1">
      <c r="A20" s="21"/>
      <c r="B20" s="98" t="s">
        <v>59</v>
      </c>
      <c r="C20" s="99"/>
      <c r="D20" s="34">
        <f aca="true" t="shared" si="3" ref="D20:L20">SUM(D9:D19)</f>
        <v>427644</v>
      </c>
      <c r="E20" s="34">
        <f t="shared" si="3"/>
        <v>8925.06</v>
      </c>
      <c r="F20" s="34">
        <f t="shared" si="3"/>
        <v>15161.88</v>
      </c>
      <c r="G20" s="34">
        <f t="shared" si="3"/>
        <v>121721.84999999999</v>
      </c>
      <c r="H20" s="34">
        <f t="shared" si="3"/>
        <v>261520.77999999997</v>
      </c>
      <c r="I20" s="34">
        <f t="shared" si="3"/>
        <v>262524.97</v>
      </c>
      <c r="J20" s="34">
        <f t="shared" si="3"/>
        <v>1004.1900000000005</v>
      </c>
      <c r="K20" s="34">
        <f t="shared" si="3"/>
        <v>575247.42</v>
      </c>
      <c r="L20" s="34">
        <f t="shared" si="3"/>
        <v>175416.83000000002</v>
      </c>
      <c r="M20" s="35">
        <f t="shared" si="1"/>
        <v>172618.01000000007</v>
      </c>
      <c r="N20" s="34">
        <f aca="true" t="shared" si="4" ref="N20:V20">SUM(N9:N19)</f>
        <v>27274</v>
      </c>
      <c r="O20" s="34">
        <f t="shared" si="4"/>
        <v>8058</v>
      </c>
      <c r="P20" s="34">
        <f t="shared" si="4"/>
        <v>3922</v>
      </c>
      <c r="Q20" s="34">
        <f t="shared" si="4"/>
        <v>0</v>
      </c>
      <c r="R20" s="34">
        <f t="shared" si="4"/>
        <v>45821.94</v>
      </c>
      <c r="S20" s="34">
        <f t="shared" si="4"/>
        <v>7563.35</v>
      </c>
      <c r="T20" s="34">
        <f t="shared" si="4"/>
        <v>78126.73000000001</v>
      </c>
      <c r="U20" s="34">
        <f t="shared" si="4"/>
        <v>1852</v>
      </c>
      <c r="V20" s="36">
        <f t="shared" si="4"/>
        <v>172618.02000000002</v>
      </c>
    </row>
    <row r="21" spans="1:22" ht="15" customHeight="1">
      <c r="A21" s="19">
        <v>12</v>
      </c>
      <c r="B21" s="94" t="s">
        <v>60</v>
      </c>
      <c r="C21" s="95"/>
      <c r="D21" s="26">
        <v>0</v>
      </c>
      <c r="E21" s="27">
        <v>21663</v>
      </c>
      <c r="F21" s="27">
        <v>200</v>
      </c>
      <c r="G21" s="27">
        <v>0</v>
      </c>
      <c r="H21" s="27">
        <v>11084</v>
      </c>
      <c r="I21" s="27">
        <v>7601</v>
      </c>
      <c r="J21" s="28">
        <f>+I21-H21</f>
        <v>-3483</v>
      </c>
      <c r="K21" s="27">
        <v>32564</v>
      </c>
      <c r="L21" s="29">
        <v>44863</v>
      </c>
      <c r="M21" s="30">
        <f t="shared" si="1"/>
        <v>37645</v>
      </c>
      <c r="N21" s="27">
        <v>12326</v>
      </c>
      <c r="O21" s="31">
        <v>0</v>
      </c>
      <c r="P21" s="27">
        <v>10340</v>
      </c>
      <c r="Q21" s="27">
        <v>0</v>
      </c>
      <c r="R21" s="27">
        <v>8046</v>
      </c>
      <c r="S21" s="27">
        <v>6262</v>
      </c>
      <c r="T21" s="27">
        <v>671</v>
      </c>
      <c r="U21" s="32">
        <v>0</v>
      </c>
      <c r="V21" s="33">
        <f>SUM(N21:U21)</f>
        <v>37645</v>
      </c>
    </row>
    <row r="22" spans="1:22" ht="15" customHeight="1">
      <c r="A22" s="19">
        <v>13</v>
      </c>
      <c r="B22" s="94" t="s">
        <v>61</v>
      </c>
      <c r="C22" s="95"/>
      <c r="D22" s="26">
        <v>10010</v>
      </c>
      <c r="E22" s="27">
        <v>1628</v>
      </c>
      <c r="F22" s="27">
        <v>0</v>
      </c>
      <c r="G22" s="27">
        <v>15235</v>
      </c>
      <c r="H22" s="27">
        <v>78671</v>
      </c>
      <c r="I22" s="27">
        <v>85079</v>
      </c>
      <c r="J22" s="28">
        <f>+I22-H22</f>
        <v>6408</v>
      </c>
      <c r="K22" s="27">
        <v>33420</v>
      </c>
      <c r="L22" s="29">
        <v>160191</v>
      </c>
      <c r="M22" s="30">
        <f t="shared" si="1"/>
        <v>147236</v>
      </c>
      <c r="N22" s="27">
        <v>94488</v>
      </c>
      <c r="O22" s="31">
        <v>0</v>
      </c>
      <c r="P22" s="27">
        <v>13999</v>
      </c>
      <c r="Q22" s="27">
        <v>0</v>
      </c>
      <c r="R22" s="27">
        <v>4928</v>
      </c>
      <c r="S22" s="27">
        <v>33821</v>
      </c>
      <c r="T22" s="27">
        <v>0</v>
      </c>
      <c r="U22" s="32">
        <v>0</v>
      </c>
      <c r="V22" s="33">
        <f>SUM(N22:U22)</f>
        <v>147236</v>
      </c>
    </row>
    <row r="23" spans="1:22" ht="15" customHeight="1">
      <c r="A23" s="19">
        <v>14</v>
      </c>
      <c r="B23" s="94" t="s">
        <v>62</v>
      </c>
      <c r="C23" s="95"/>
      <c r="D23" s="26">
        <v>0</v>
      </c>
      <c r="E23" s="27">
        <v>0</v>
      </c>
      <c r="F23" s="27">
        <v>5895</v>
      </c>
      <c r="G23" s="27">
        <v>11511</v>
      </c>
      <c r="H23" s="27">
        <v>24131</v>
      </c>
      <c r="I23" s="27">
        <v>32712</v>
      </c>
      <c r="J23" s="28">
        <f>+I23-H23</f>
        <v>8581</v>
      </c>
      <c r="K23" s="27">
        <v>41520</v>
      </c>
      <c r="L23" s="29">
        <v>32719</v>
      </c>
      <c r="M23" s="30">
        <f t="shared" si="1"/>
        <v>24</v>
      </c>
      <c r="N23" s="27">
        <v>0</v>
      </c>
      <c r="O23" s="31">
        <v>0</v>
      </c>
      <c r="P23" s="27">
        <v>0</v>
      </c>
      <c r="Q23" s="27">
        <v>0</v>
      </c>
      <c r="R23" s="27">
        <v>24</v>
      </c>
      <c r="S23" s="27">
        <v>0</v>
      </c>
      <c r="T23" s="27">
        <v>0</v>
      </c>
      <c r="U23" s="32">
        <v>0</v>
      </c>
      <c r="V23" s="33">
        <f>SUM(N23:U23)</f>
        <v>24</v>
      </c>
    </row>
    <row r="24" spans="1:22" ht="15" customHeight="1">
      <c r="A24" s="21"/>
      <c r="B24" s="98" t="s">
        <v>63</v>
      </c>
      <c r="C24" s="99"/>
      <c r="D24" s="34">
        <f aca="true" t="shared" si="5" ref="D24:L24">SUM(D21:D23)</f>
        <v>10010</v>
      </c>
      <c r="E24" s="34">
        <f t="shared" si="5"/>
        <v>23291</v>
      </c>
      <c r="F24" s="34">
        <f t="shared" si="5"/>
        <v>6095</v>
      </c>
      <c r="G24" s="34">
        <f t="shared" si="5"/>
        <v>26746</v>
      </c>
      <c r="H24" s="34">
        <f t="shared" si="5"/>
        <v>113886</v>
      </c>
      <c r="I24" s="34">
        <f t="shared" si="5"/>
        <v>125392</v>
      </c>
      <c r="J24" s="34">
        <f t="shared" si="5"/>
        <v>11506</v>
      </c>
      <c r="K24" s="34">
        <f t="shared" si="5"/>
        <v>107504</v>
      </c>
      <c r="L24" s="37">
        <f t="shared" si="5"/>
        <v>237773</v>
      </c>
      <c r="M24" s="35">
        <f t="shared" si="1"/>
        <v>184905</v>
      </c>
      <c r="N24" s="34">
        <f aca="true" t="shared" si="6" ref="N24:V24">SUM(N21:N23)</f>
        <v>106814</v>
      </c>
      <c r="O24" s="34">
        <f t="shared" si="6"/>
        <v>0</v>
      </c>
      <c r="P24" s="34">
        <f t="shared" si="6"/>
        <v>24339</v>
      </c>
      <c r="Q24" s="34">
        <f t="shared" si="6"/>
        <v>0</v>
      </c>
      <c r="R24" s="34">
        <f t="shared" si="6"/>
        <v>12998</v>
      </c>
      <c r="S24" s="34">
        <f t="shared" si="6"/>
        <v>40083</v>
      </c>
      <c r="T24" s="34">
        <f t="shared" si="6"/>
        <v>671</v>
      </c>
      <c r="U24" s="34">
        <f t="shared" si="6"/>
        <v>0</v>
      </c>
      <c r="V24" s="36">
        <f t="shared" si="6"/>
        <v>184905</v>
      </c>
    </row>
    <row r="25" spans="1:22" ht="15" customHeight="1">
      <c r="A25" s="19">
        <v>15</v>
      </c>
      <c r="B25" s="94" t="s">
        <v>64</v>
      </c>
      <c r="C25" s="95"/>
      <c r="D25" s="26">
        <v>57785</v>
      </c>
      <c r="E25" s="27">
        <v>1038.06</v>
      </c>
      <c r="F25" s="27">
        <v>1517.86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1038.06</v>
      </c>
      <c r="L25" s="29">
        <v>0</v>
      </c>
      <c r="M25" s="30">
        <f t="shared" si="1"/>
        <v>59302.86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59302.86</v>
      </c>
      <c r="U25" s="32">
        <v>0</v>
      </c>
      <c r="V25" s="33">
        <f>SUM(N25:U25)</f>
        <v>59302.86</v>
      </c>
    </row>
    <row r="26" spans="1:22" ht="15" customHeight="1">
      <c r="A26" s="19">
        <v>16</v>
      </c>
      <c r="B26" s="94" t="s">
        <v>65</v>
      </c>
      <c r="C26" s="95"/>
      <c r="D26" s="26">
        <v>0</v>
      </c>
      <c r="E26" s="27">
        <v>3545</v>
      </c>
      <c r="F26" s="27">
        <v>0</v>
      </c>
      <c r="G26" s="27">
        <v>0</v>
      </c>
      <c r="H26" s="27">
        <v>1850</v>
      </c>
      <c r="I26" s="27">
        <v>1937</v>
      </c>
      <c r="J26" s="28">
        <f>+I26-H26</f>
        <v>87</v>
      </c>
      <c r="K26" s="27">
        <v>3458</v>
      </c>
      <c r="L26" s="29">
        <v>3458</v>
      </c>
      <c r="M26" s="30">
        <f t="shared" si="1"/>
        <v>3458</v>
      </c>
      <c r="N26" s="27">
        <v>3458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3458</v>
      </c>
    </row>
    <row r="27" spans="1:22" ht="15" customHeight="1">
      <c r="A27" s="21"/>
      <c r="B27" s="98" t="s">
        <v>66</v>
      </c>
      <c r="C27" s="99"/>
      <c r="D27" s="38">
        <f aca="true" t="shared" si="7" ref="D27:J27">SUM(D25:D26)</f>
        <v>57785</v>
      </c>
      <c r="E27" s="38">
        <f t="shared" si="7"/>
        <v>4583.0599999999995</v>
      </c>
      <c r="F27" s="38">
        <f t="shared" si="7"/>
        <v>1517.86</v>
      </c>
      <c r="G27" s="38">
        <f t="shared" si="7"/>
        <v>0</v>
      </c>
      <c r="H27" s="38">
        <f t="shared" si="7"/>
        <v>1850</v>
      </c>
      <c r="I27" s="38">
        <f t="shared" si="7"/>
        <v>1937</v>
      </c>
      <c r="J27" s="38">
        <f t="shared" si="7"/>
        <v>87</v>
      </c>
      <c r="K27" s="38">
        <f>L27+M27-(D27+E27+F27+G27)</f>
        <v>3371</v>
      </c>
      <c r="L27" s="38">
        <f>SUM(K25:K26)</f>
        <v>4496.0599999999995</v>
      </c>
      <c r="M27" s="38">
        <f aca="true" t="shared" si="8" ref="M27:V27">SUM(M25:M26)</f>
        <v>62760.86</v>
      </c>
      <c r="N27" s="38">
        <f t="shared" si="8"/>
        <v>3458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59302.86</v>
      </c>
      <c r="U27" s="38">
        <f t="shared" si="8"/>
        <v>0</v>
      </c>
      <c r="V27" s="39">
        <f t="shared" si="8"/>
        <v>62760.86</v>
      </c>
    </row>
    <row r="28" spans="1:22" ht="15" customHeight="1">
      <c r="A28" s="22"/>
      <c r="B28" s="100" t="s">
        <v>67</v>
      </c>
      <c r="C28" s="101"/>
      <c r="D28" s="40">
        <f aca="true" t="shared" si="9" ref="D28:V28">+D20+D24+D27</f>
        <v>495439</v>
      </c>
      <c r="E28" s="40">
        <f t="shared" si="9"/>
        <v>36799.119999999995</v>
      </c>
      <c r="F28" s="40">
        <f t="shared" si="9"/>
        <v>22774.739999999998</v>
      </c>
      <c r="G28" s="40">
        <f t="shared" si="9"/>
        <v>148467.84999999998</v>
      </c>
      <c r="H28" s="40">
        <f t="shared" si="9"/>
        <v>377256.77999999997</v>
      </c>
      <c r="I28" s="40">
        <f t="shared" si="9"/>
        <v>389853.97</v>
      </c>
      <c r="J28" s="40">
        <f t="shared" si="9"/>
        <v>12597.19</v>
      </c>
      <c r="K28" s="40">
        <f t="shared" si="9"/>
        <v>686122.42</v>
      </c>
      <c r="L28" s="40">
        <f t="shared" si="9"/>
        <v>417685.89</v>
      </c>
      <c r="M28" s="40">
        <f t="shared" si="9"/>
        <v>420283.87000000005</v>
      </c>
      <c r="N28" s="40">
        <f t="shared" si="9"/>
        <v>137546</v>
      </c>
      <c r="O28" s="40">
        <f t="shared" si="9"/>
        <v>8058</v>
      </c>
      <c r="P28" s="40">
        <f t="shared" si="9"/>
        <v>28261</v>
      </c>
      <c r="Q28" s="40">
        <f t="shared" si="9"/>
        <v>0</v>
      </c>
      <c r="R28" s="40">
        <f t="shared" si="9"/>
        <v>58819.94</v>
      </c>
      <c r="S28" s="40">
        <f t="shared" si="9"/>
        <v>47646.35</v>
      </c>
      <c r="T28" s="40">
        <f t="shared" si="9"/>
        <v>138100.59000000003</v>
      </c>
      <c r="U28" s="40">
        <f t="shared" si="9"/>
        <v>1852</v>
      </c>
      <c r="V28" s="41">
        <f t="shared" si="9"/>
        <v>420283.88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3"/>
      <c r="B3" s="3"/>
      <c r="C3" s="4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102" t="s">
        <v>81</v>
      </c>
      <c r="B4" s="103"/>
      <c r="C4" s="104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106" t="s">
        <v>25</v>
      </c>
      <c r="B5" s="107"/>
      <c r="C5" s="108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36.5" customHeight="1">
      <c r="A6" s="109"/>
      <c r="B6" s="110"/>
      <c r="C6" s="111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92" t="s">
        <v>68</v>
      </c>
      <c r="B8" s="92"/>
      <c r="C8" s="92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94" t="s">
        <v>69</v>
      </c>
      <c r="C9" s="105"/>
      <c r="D9" s="2"/>
      <c r="E9" s="42">
        <v>5295</v>
      </c>
      <c r="F9" s="42">
        <v>0</v>
      </c>
      <c r="G9" s="42">
        <v>0</v>
      </c>
      <c r="H9" s="43">
        <v>13781</v>
      </c>
      <c r="I9" s="42">
        <v>17491</v>
      </c>
      <c r="J9" s="44">
        <f aca="true" t="shared" si="0" ref="J9:J17">+I9-H9</f>
        <v>3710</v>
      </c>
      <c r="K9" s="45"/>
      <c r="L9" s="43">
        <v>101074</v>
      </c>
      <c r="M9" s="44">
        <f aca="true" t="shared" si="1" ref="M9:M17">+D9+E9+F9+G9-J9-K9+L9</f>
        <v>102659</v>
      </c>
      <c r="N9" s="43">
        <v>0</v>
      </c>
      <c r="O9" s="45"/>
      <c r="P9" s="43">
        <v>16726</v>
      </c>
      <c r="Q9" s="43">
        <v>0</v>
      </c>
      <c r="R9" s="43">
        <v>25226</v>
      </c>
      <c r="S9" s="43">
        <v>24773</v>
      </c>
      <c r="T9" s="43">
        <v>0</v>
      </c>
      <c r="U9" s="43">
        <v>35934</v>
      </c>
      <c r="V9" s="44">
        <f aca="true" t="shared" si="2" ref="V9:V17">SUM(N9:U9)</f>
        <v>102659</v>
      </c>
    </row>
    <row r="10" spans="1:22" ht="15" customHeight="1">
      <c r="A10" s="1">
        <v>18</v>
      </c>
      <c r="B10" s="94" t="s">
        <v>70</v>
      </c>
      <c r="C10" s="105"/>
      <c r="D10" s="2"/>
      <c r="E10" s="42">
        <v>18250</v>
      </c>
      <c r="F10" s="42">
        <v>1499.49</v>
      </c>
      <c r="G10" s="42">
        <v>0</v>
      </c>
      <c r="H10" s="43">
        <v>19786.95</v>
      </c>
      <c r="I10" s="42">
        <v>21961.85</v>
      </c>
      <c r="J10" s="44">
        <f t="shared" si="0"/>
        <v>2174.899999999998</v>
      </c>
      <c r="K10" s="45"/>
      <c r="L10" s="43">
        <v>59159</v>
      </c>
      <c r="M10" s="44">
        <f t="shared" si="1"/>
        <v>76733.59</v>
      </c>
      <c r="N10" s="43">
        <v>0</v>
      </c>
      <c r="O10" s="45"/>
      <c r="P10" s="43">
        <v>18417</v>
      </c>
      <c r="Q10" s="43">
        <v>0</v>
      </c>
      <c r="R10" s="43">
        <v>19439</v>
      </c>
      <c r="S10" s="43">
        <v>11182</v>
      </c>
      <c r="T10" s="43">
        <v>571.59</v>
      </c>
      <c r="U10" s="43">
        <v>27124</v>
      </c>
      <c r="V10" s="44">
        <f t="shared" si="2"/>
        <v>76733.59</v>
      </c>
    </row>
    <row r="11" spans="1:22" ht="15" customHeight="1">
      <c r="A11" s="1">
        <v>19</v>
      </c>
      <c r="B11" s="94" t="s">
        <v>71</v>
      </c>
      <c r="C11" s="105"/>
      <c r="D11" s="2"/>
      <c r="E11" s="42">
        <v>797</v>
      </c>
      <c r="F11" s="42">
        <v>0</v>
      </c>
      <c r="G11" s="42">
        <v>0</v>
      </c>
      <c r="H11" s="43">
        <v>5875.66</v>
      </c>
      <c r="I11" s="42">
        <v>7078.66</v>
      </c>
      <c r="J11" s="44">
        <f t="shared" si="0"/>
        <v>1203</v>
      </c>
      <c r="K11" s="45"/>
      <c r="L11" s="43">
        <v>12375</v>
      </c>
      <c r="M11" s="44">
        <f t="shared" si="1"/>
        <v>11969</v>
      </c>
      <c r="N11" s="43">
        <v>0</v>
      </c>
      <c r="O11" s="45"/>
      <c r="P11" s="43">
        <v>1399</v>
      </c>
      <c r="Q11" s="43">
        <v>0</v>
      </c>
      <c r="R11" s="43">
        <v>781</v>
      </c>
      <c r="S11" s="43">
        <v>2100</v>
      </c>
      <c r="T11" s="43">
        <v>0</v>
      </c>
      <c r="U11" s="43">
        <v>7689</v>
      </c>
      <c r="V11" s="44">
        <f t="shared" si="2"/>
        <v>11969</v>
      </c>
    </row>
    <row r="12" spans="1:22" ht="15" customHeight="1">
      <c r="A12" s="1">
        <v>20</v>
      </c>
      <c r="B12" s="94" t="s">
        <v>72</v>
      </c>
      <c r="C12" s="105"/>
      <c r="D12" s="2"/>
      <c r="E12" s="42">
        <v>2024</v>
      </c>
      <c r="F12" s="42">
        <v>0</v>
      </c>
      <c r="G12" s="42">
        <v>20000</v>
      </c>
      <c r="H12" s="43">
        <v>19206</v>
      </c>
      <c r="I12" s="42">
        <v>18224</v>
      </c>
      <c r="J12" s="44">
        <f t="shared" si="0"/>
        <v>-982</v>
      </c>
      <c r="K12" s="45"/>
      <c r="L12" s="43">
        <v>39694</v>
      </c>
      <c r="M12" s="44">
        <f t="shared" si="1"/>
        <v>62700</v>
      </c>
      <c r="N12" s="43">
        <v>16441</v>
      </c>
      <c r="O12" s="45"/>
      <c r="P12" s="43">
        <v>5014</v>
      </c>
      <c r="Q12" s="43">
        <v>0</v>
      </c>
      <c r="R12" s="43">
        <v>36006</v>
      </c>
      <c r="S12" s="43">
        <v>5239</v>
      </c>
      <c r="T12" s="43">
        <v>0</v>
      </c>
      <c r="U12" s="43">
        <v>0</v>
      </c>
      <c r="V12" s="44">
        <f t="shared" si="2"/>
        <v>62700</v>
      </c>
    </row>
    <row r="13" spans="1:22" ht="15" customHeight="1">
      <c r="A13" s="1">
        <v>21</v>
      </c>
      <c r="B13" s="94" t="s">
        <v>73</v>
      </c>
      <c r="C13" s="105"/>
      <c r="D13" s="2"/>
      <c r="E13" s="42">
        <v>0</v>
      </c>
      <c r="F13" s="42">
        <v>0</v>
      </c>
      <c r="G13" s="42">
        <v>0</v>
      </c>
      <c r="H13" s="43">
        <v>2919</v>
      </c>
      <c r="I13" s="42">
        <v>2874</v>
      </c>
      <c r="J13" s="44">
        <f t="shared" si="0"/>
        <v>-45</v>
      </c>
      <c r="K13" s="45"/>
      <c r="L13" s="43">
        <v>3650</v>
      </c>
      <c r="M13" s="44">
        <f t="shared" si="1"/>
        <v>3695</v>
      </c>
      <c r="N13" s="43">
        <v>0</v>
      </c>
      <c r="O13" s="45"/>
      <c r="P13" s="43">
        <v>0</v>
      </c>
      <c r="Q13" s="43">
        <v>0</v>
      </c>
      <c r="R13" s="43">
        <v>1614</v>
      </c>
      <c r="S13" s="43">
        <v>2081</v>
      </c>
      <c r="T13" s="43">
        <v>0</v>
      </c>
      <c r="U13" s="43">
        <v>0</v>
      </c>
      <c r="V13" s="44">
        <f t="shared" si="2"/>
        <v>3695</v>
      </c>
    </row>
    <row r="14" spans="1:22" ht="15" customHeight="1">
      <c r="A14" s="1">
        <v>22</v>
      </c>
      <c r="B14" s="94" t="s">
        <v>74</v>
      </c>
      <c r="C14" s="105"/>
      <c r="D14" s="2"/>
      <c r="E14" s="42">
        <v>0</v>
      </c>
      <c r="F14" s="42">
        <v>0</v>
      </c>
      <c r="G14" s="42">
        <v>0</v>
      </c>
      <c r="H14" s="43">
        <v>6329</v>
      </c>
      <c r="I14" s="42">
        <v>6191</v>
      </c>
      <c r="J14" s="44">
        <f t="shared" si="0"/>
        <v>-138</v>
      </c>
      <c r="K14" s="45"/>
      <c r="L14" s="43">
        <v>6024</v>
      </c>
      <c r="M14" s="44">
        <f t="shared" si="1"/>
        <v>6162</v>
      </c>
      <c r="N14" s="43">
        <v>0</v>
      </c>
      <c r="O14" s="45"/>
      <c r="P14" s="43">
        <v>4708</v>
      </c>
      <c r="Q14" s="43">
        <v>0</v>
      </c>
      <c r="R14" s="43">
        <v>0</v>
      </c>
      <c r="S14" s="43">
        <v>1404</v>
      </c>
      <c r="T14" s="43">
        <v>0</v>
      </c>
      <c r="U14" s="43">
        <v>50</v>
      </c>
      <c r="V14" s="44">
        <f t="shared" si="2"/>
        <v>6162</v>
      </c>
    </row>
    <row r="15" spans="1:22" ht="15" customHeight="1">
      <c r="A15" s="1">
        <v>23</v>
      </c>
      <c r="B15" s="94" t="s">
        <v>75</v>
      </c>
      <c r="C15" s="105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94" t="s">
        <v>76</v>
      </c>
      <c r="C16" s="105"/>
      <c r="D16" s="2"/>
      <c r="E16" s="42">
        <v>0</v>
      </c>
      <c r="F16" s="42">
        <v>0</v>
      </c>
      <c r="G16" s="42">
        <v>0</v>
      </c>
      <c r="H16" s="42">
        <v>12088</v>
      </c>
      <c r="I16" s="42">
        <v>14238</v>
      </c>
      <c r="J16" s="44">
        <f t="shared" si="0"/>
        <v>2150</v>
      </c>
      <c r="K16" s="45"/>
      <c r="L16" s="43">
        <v>11046</v>
      </c>
      <c r="M16" s="44">
        <f t="shared" si="1"/>
        <v>8896</v>
      </c>
      <c r="N16" s="43">
        <v>0</v>
      </c>
      <c r="O16" s="45"/>
      <c r="P16" s="43">
        <v>5902</v>
      </c>
      <c r="Q16" s="43">
        <v>0</v>
      </c>
      <c r="R16" s="43">
        <v>512</v>
      </c>
      <c r="S16" s="43">
        <v>2482</v>
      </c>
      <c r="T16" s="43">
        <v>0</v>
      </c>
      <c r="U16" s="43">
        <v>0</v>
      </c>
      <c r="V16" s="44">
        <f t="shared" si="2"/>
        <v>8896</v>
      </c>
    </row>
    <row r="17" spans="1:22" ht="15" customHeight="1">
      <c r="A17" s="1">
        <v>25</v>
      </c>
      <c r="B17" s="94" t="s">
        <v>77</v>
      </c>
      <c r="C17" s="105"/>
      <c r="D17" s="2"/>
      <c r="E17" s="42">
        <v>0</v>
      </c>
      <c r="F17" s="42">
        <v>0</v>
      </c>
      <c r="G17" s="42">
        <v>112</v>
      </c>
      <c r="H17" s="42">
        <v>26776</v>
      </c>
      <c r="I17" s="42">
        <v>28307</v>
      </c>
      <c r="J17" s="44">
        <f t="shared" si="0"/>
        <v>1531</v>
      </c>
      <c r="K17" s="45"/>
      <c r="L17" s="43">
        <v>35243.63</v>
      </c>
      <c r="M17" s="44">
        <f t="shared" si="1"/>
        <v>33824.63</v>
      </c>
      <c r="N17" s="43">
        <v>0</v>
      </c>
      <c r="O17" s="45"/>
      <c r="P17" s="43">
        <v>0</v>
      </c>
      <c r="Q17" s="43">
        <v>0</v>
      </c>
      <c r="R17" s="43">
        <v>26835</v>
      </c>
      <c r="S17" s="43">
        <v>6989.63</v>
      </c>
      <c r="T17" s="43">
        <v>0</v>
      </c>
      <c r="U17" s="43">
        <v>0</v>
      </c>
      <c r="V17" s="44">
        <f t="shared" si="2"/>
        <v>33824.63</v>
      </c>
    </row>
    <row r="18" spans="1:22" ht="15" customHeight="1">
      <c r="A18" s="24"/>
      <c r="B18" s="112" t="s">
        <v>78</v>
      </c>
      <c r="C18" s="113"/>
      <c r="D18" s="46">
        <f aca="true" t="shared" si="3" ref="D18:V18">SUM(D9:D17)</f>
        <v>0</v>
      </c>
      <c r="E18" s="47">
        <f t="shared" si="3"/>
        <v>26366</v>
      </c>
      <c r="F18" s="47">
        <f t="shared" si="3"/>
        <v>1499.49</v>
      </c>
      <c r="G18" s="47">
        <f t="shared" si="3"/>
        <v>20112</v>
      </c>
      <c r="H18" s="47">
        <f t="shared" si="3"/>
        <v>106761.61</v>
      </c>
      <c r="I18" s="47">
        <f t="shared" si="3"/>
        <v>116365.51</v>
      </c>
      <c r="J18" s="48">
        <f t="shared" si="3"/>
        <v>9603.899999999998</v>
      </c>
      <c r="K18" s="47">
        <f t="shared" si="3"/>
        <v>0</v>
      </c>
      <c r="L18" s="49">
        <f t="shared" si="3"/>
        <v>268265.63</v>
      </c>
      <c r="M18" s="48">
        <f t="shared" si="3"/>
        <v>306639.22</v>
      </c>
      <c r="N18" s="48">
        <f t="shared" si="3"/>
        <v>16441</v>
      </c>
      <c r="O18" s="48">
        <f t="shared" si="3"/>
        <v>0</v>
      </c>
      <c r="P18" s="47">
        <f t="shared" si="3"/>
        <v>52166</v>
      </c>
      <c r="Q18" s="47">
        <f t="shared" si="3"/>
        <v>0</v>
      </c>
      <c r="R18" s="47">
        <f t="shared" si="3"/>
        <v>110413</v>
      </c>
      <c r="S18" s="47">
        <f t="shared" si="3"/>
        <v>56250.63</v>
      </c>
      <c r="T18" s="47">
        <f t="shared" si="3"/>
        <v>571.59</v>
      </c>
      <c r="U18" s="47">
        <f t="shared" si="3"/>
        <v>70797</v>
      </c>
      <c r="V18" s="48">
        <f t="shared" si="3"/>
        <v>306639.22</v>
      </c>
    </row>
    <row r="22" spans="8:11" ht="15" customHeight="1">
      <c r="H22" s="114" t="s">
        <v>79</v>
      </c>
      <c r="I22" s="114"/>
      <c r="J22" s="114"/>
      <c r="K22" s="8">
        <f>+('semilavorati mensile'!K28)-('semilavorati mensile'!L28+'monomeri mensile'!L18)</f>
        <v>170.90000000002328</v>
      </c>
    </row>
  </sheetData>
  <sheetProtection selectLockedCells="1" selectUnlockedCells="1"/>
  <mergeCells count="41"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70"/>
      <c r="O1" s="70"/>
      <c r="P1" s="70"/>
      <c r="Q1" s="70"/>
      <c r="R1" s="70"/>
      <c r="S1" s="70"/>
      <c r="T1" s="70"/>
      <c r="U1" s="70"/>
    </row>
    <row r="2" spans="1:21" ht="21" customHeight="1">
      <c r="A2" s="50"/>
      <c r="B2" s="115" t="s">
        <v>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51"/>
      <c r="B3" s="52"/>
      <c r="C3" s="117" t="s">
        <v>4</v>
      </c>
      <c r="D3" s="118"/>
      <c r="E3" s="118"/>
      <c r="F3" s="118"/>
      <c r="G3" s="118"/>
      <c r="H3" s="118"/>
      <c r="I3" s="118"/>
      <c r="J3" s="118"/>
      <c r="K3" s="118"/>
      <c r="L3" s="119"/>
      <c r="M3" s="120" t="s">
        <v>5</v>
      </c>
      <c r="N3" s="121"/>
      <c r="O3" s="121"/>
      <c r="P3" s="121"/>
      <c r="Q3" s="121"/>
      <c r="R3" s="121"/>
      <c r="S3" s="121"/>
      <c r="T3" s="121"/>
      <c r="U3" s="122"/>
    </row>
    <row r="4" spans="1:21" ht="12.75" customHeight="1">
      <c r="A4" s="129" t="s">
        <v>81</v>
      </c>
      <c r="B4" s="130"/>
      <c r="C4" s="123" t="s">
        <v>6</v>
      </c>
      <c r="D4" s="126" t="s">
        <v>7</v>
      </c>
      <c r="E4" s="123" t="s">
        <v>8</v>
      </c>
      <c r="F4" s="126" t="s">
        <v>9</v>
      </c>
      <c r="G4" s="123" t="s">
        <v>10</v>
      </c>
      <c r="H4" s="126" t="s">
        <v>11</v>
      </c>
      <c r="I4" s="123" t="s">
        <v>12</v>
      </c>
      <c r="J4" s="126" t="s">
        <v>13</v>
      </c>
      <c r="K4" s="123" t="s">
        <v>14</v>
      </c>
      <c r="L4" s="126" t="s">
        <v>15</v>
      </c>
      <c r="M4" s="123" t="s">
        <v>16</v>
      </c>
      <c r="N4" s="126" t="s">
        <v>17</v>
      </c>
      <c r="O4" s="123" t="s">
        <v>18</v>
      </c>
      <c r="P4" s="126" t="s">
        <v>19</v>
      </c>
      <c r="Q4" s="123" t="s">
        <v>20</v>
      </c>
      <c r="R4" s="126" t="s">
        <v>21</v>
      </c>
      <c r="S4" s="123" t="s">
        <v>22</v>
      </c>
      <c r="T4" s="126" t="s">
        <v>23</v>
      </c>
      <c r="U4" s="123" t="s">
        <v>24</v>
      </c>
    </row>
    <row r="5" spans="1:21" ht="15.75" customHeight="1">
      <c r="A5" s="131" t="s">
        <v>80</v>
      </c>
      <c r="B5" s="132"/>
      <c r="C5" s="124"/>
      <c r="D5" s="127"/>
      <c r="E5" s="124"/>
      <c r="F5" s="127"/>
      <c r="G5" s="124"/>
      <c r="H5" s="127"/>
      <c r="I5" s="124"/>
      <c r="J5" s="127"/>
      <c r="K5" s="124"/>
      <c r="L5" s="127"/>
      <c r="M5" s="124"/>
      <c r="N5" s="127"/>
      <c r="O5" s="124"/>
      <c r="P5" s="127"/>
      <c r="Q5" s="124"/>
      <c r="R5" s="127"/>
      <c r="S5" s="124"/>
      <c r="T5" s="127"/>
      <c r="U5" s="124"/>
    </row>
    <row r="6" spans="1:21" ht="124.5" customHeight="1">
      <c r="A6" s="131"/>
      <c r="B6" s="132"/>
      <c r="C6" s="125"/>
      <c r="D6" s="128"/>
      <c r="E6" s="125"/>
      <c r="F6" s="128"/>
      <c r="G6" s="125"/>
      <c r="H6" s="128"/>
      <c r="I6" s="125"/>
      <c r="J6" s="128"/>
      <c r="K6" s="125"/>
      <c r="L6" s="128"/>
      <c r="M6" s="125"/>
      <c r="N6" s="128"/>
      <c r="O6" s="125"/>
      <c r="P6" s="128"/>
      <c r="Q6" s="125"/>
      <c r="R6" s="128"/>
      <c r="S6" s="125"/>
      <c r="T6" s="128"/>
      <c r="U6" s="125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33" t="s">
        <v>47</v>
      </c>
      <c r="B8" s="134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64536</v>
      </c>
      <c r="D9" s="26">
        <v>0</v>
      </c>
      <c r="E9" s="26">
        <v>6255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40121</v>
      </c>
      <c r="K9" s="29">
        <v>482087.61</v>
      </c>
      <c r="L9" s="30">
        <f aca="true" t="shared" si="1" ref="L9:L26">C9+D9+E9+F9-(I9+J9)+K9</f>
        <v>512757.61</v>
      </c>
      <c r="M9" s="27">
        <v>41843</v>
      </c>
      <c r="N9" s="31">
        <v>61807</v>
      </c>
      <c r="O9" s="27">
        <v>0</v>
      </c>
      <c r="P9" s="27">
        <v>0</v>
      </c>
      <c r="Q9" s="27">
        <v>0</v>
      </c>
      <c r="R9" s="27">
        <v>0</v>
      </c>
      <c r="S9" s="27">
        <v>398356.61</v>
      </c>
      <c r="T9" s="32">
        <v>10751</v>
      </c>
      <c r="U9" s="33">
        <f aca="true" t="shared" si="2" ref="U9:U19">SUM(M9:T9)</f>
        <v>512757.61</v>
      </c>
    </row>
    <row r="10" spans="1:21" ht="15" customHeight="1">
      <c r="A10" s="19">
        <v>2</v>
      </c>
      <c r="B10" s="19" t="s">
        <v>49</v>
      </c>
      <c r="C10" s="26">
        <v>98778</v>
      </c>
      <c r="D10" s="26">
        <v>0</v>
      </c>
      <c r="E10" s="26">
        <v>0</v>
      </c>
      <c r="F10" s="27">
        <v>66292</v>
      </c>
      <c r="G10" s="27">
        <v>11693</v>
      </c>
      <c r="H10" s="27">
        <v>9862</v>
      </c>
      <c r="I10" s="28">
        <f t="shared" si="0"/>
        <v>-1831</v>
      </c>
      <c r="J10" s="27">
        <v>165842</v>
      </c>
      <c r="K10" s="29">
        <v>106152</v>
      </c>
      <c r="L10" s="30">
        <f t="shared" si="1"/>
        <v>107211</v>
      </c>
      <c r="M10" s="27">
        <v>50544</v>
      </c>
      <c r="N10" s="31">
        <v>0</v>
      </c>
      <c r="O10" s="27">
        <v>54929</v>
      </c>
      <c r="P10" s="27">
        <v>0</v>
      </c>
      <c r="Q10" s="27">
        <v>999</v>
      </c>
      <c r="R10" s="27">
        <v>0</v>
      </c>
      <c r="S10" s="27">
        <v>739</v>
      </c>
      <c r="T10" s="32">
        <v>0</v>
      </c>
      <c r="U10" s="33">
        <f t="shared" si="2"/>
        <v>107211</v>
      </c>
    </row>
    <row r="11" spans="1:21" ht="15" customHeight="1">
      <c r="A11" s="60">
        <v>3</v>
      </c>
      <c r="B11" s="60" t="s">
        <v>50</v>
      </c>
      <c r="C11" s="26">
        <v>1788634</v>
      </c>
      <c r="D11" s="26">
        <v>79385</v>
      </c>
      <c r="E11" s="26">
        <v>0</v>
      </c>
      <c r="F11" s="26">
        <v>588241</v>
      </c>
      <c r="G11" s="27">
        <v>62931</v>
      </c>
      <c r="H11" s="27">
        <v>71930</v>
      </c>
      <c r="I11" s="28">
        <f t="shared" si="0"/>
        <v>8999</v>
      </c>
      <c r="J11" s="27">
        <v>2447261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558946</v>
      </c>
      <c r="D12" s="26">
        <v>0</v>
      </c>
      <c r="E12" s="26">
        <v>0</v>
      </c>
      <c r="F12" s="27">
        <v>0</v>
      </c>
      <c r="G12" s="27">
        <v>33601</v>
      </c>
      <c r="H12" s="26">
        <v>31526</v>
      </c>
      <c r="I12" s="28">
        <f t="shared" si="0"/>
        <v>-2075</v>
      </c>
      <c r="J12" s="27">
        <v>560495</v>
      </c>
      <c r="K12" s="29">
        <v>0</v>
      </c>
      <c r="L12" s="30">
        <f t="shared" si="1"/>
        <v>526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32">
        <v>526</v>
      </c>
      <c r="U12" s="33">
        <f t="shared" si="2"/>
        <v>526</v>
      </c>
    </row>
    <row r="13" spans="1:21" ht="15" customHeight="1">
      <c r="A13" s="19">
        <v>5</v>
      </c>
      <c r="B13" s="19" t="s">
        <v>52</v>
      </c>
      <c r="C13" s="26">
        <v>201773</v>
      </c>
      <c r="D13" s="26">
        <v>0</v>
      </c>
      <c r="E13" s="26">
        <v>0</v>
      </c>
      <c r="F13" s="27">
        <v>166431</v>
      </c>
      <c r="G13" s="27">
        <v>64679</v>
      </c>
      <c r="H13" s="27">
        <v>72377</v>
      </c>
      <c r="I13" s="28">
        <f t="shared" si="0"/>
        <v>7698</v>
      </c>
      <c r="J13" s="27">
        <v>322354</v>
      </c>
      <c r="K13" s="29">
        <v>262291</v>
      </c>
      <c r="L13" s="30">
        <f t="shared" si="1"/>
        <v>300443</v>
      </c>
      <c r="M13" s="27">
        <v>0</v>
      </c>
      <c r="N13" s="31">
        <v>0</v>
      </c>
      <c r="O13" s="27">
        <v>0</v>
      </c>
      <c r="P13" s="27">
        <v>0</v>
      </c>
      <c r="Q13" s="27">
        <v>138094</v>
      </c>
      <c r="R13" s="27">
        <v>162349</v>
      </c>
      <c r="S13" s="27">
        <v>0</v>
      </c>
      <c r="T13" s="32">
        <v>0</v>
      </c>
      <c r="U13" s="33">
        <f t="shared" si="2"/>
        <v>300443</v>
      </c>
    </row>
    <row r="14" spans="1:21" ht="15" customHeight="1">
      <c r="A14" s="19">
        <v>6</v>
      </c>
      <c r="B14" s="19" t="s">
        <v>53</v>
      </c>
      <c r="C14" s="26">
        <v>199552</v>
      </c>
      <c r="D14" s="27">
        <v>0</v>
      </c>
      <c r="E14" s="27">
        <v>0</v>
      </c>
      <c r="F14" s="27">
        <v>0</v>
      </c>
      <c r="G14" s="27">
        <v>6833</v>
      </c>
      <c r="H14" s="27">
        <v>5183</v>
      </c>
      <c r="I14" s="28">
        <f t="shared" si="0"/>
        <v>-1650</v>
      </c>
      <c r="J14" s="27">
        <v>199610</v>
      </c>
      <c r="K14" s="29">
        <v>113732</v>
      </c>
      <c r="L14" s="30">
        <f t="shared" si="1"/>
        <v>115324</v>
      </c>
      <c r="M14" s="27">
        <v>113336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1988</v>
      </c>
      <c r="T14" s="32">
        <v>0</v>
      </c>
      <c r="U14" s="33">
        <f t="shared" si="2"/>
        <v>115324</v>
      </c>
    </row>
    <row r="15" spans="1:21" ht="15" customHeight="1">
      <c r="A15" s="19">
        <v>7</v>
      </c>
      <c r="B15" s="19" t="s">
        <v>54</v>
      </c>
      <c r="C15" s="26">
        <v>64638</v>
      </c>
      <c r="D15" s="27">
        <v>0</v>
      </c>
      <c r="E15" s="27">
        <v>0</v>
      </c>
      <c r="F15" s="27">
        <v>44141.24</v>
      </c>
      <c r="G15" s="27">
        <v>14642.75</v>
      </c>
      <c r="H15" s="27">
        <v>11372.6</v>
      </c>
      <c r="I15" s="28">
        <f t="shared" si="0"/>
        <v>-3270.1499999999996</v>
      </c>
      <c r="J15" s="27">
        <v>85868.38</v>
      </c>
      <c r="K15" s="29">
        <v>0</v>
      </c>
      <c r="L15" s="30">
        <f t="shared" si="1"/>
        <v>26181.00999999998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26181</v>
      </c>
      <c r="T15" s="32">
        <v>0</v>
      </c>
      <c r="U15" s="33">
        <f t="shared" si="2"/>
        <v>26181</v>
      </c>
    </row>
    <row r="16" spans="1:21" ht="15" customHeight="1">
      <c r="A16" s="19">
        <v>8</v>
      </c>
      <c r="B16" s="19" t="s">
        <v>55</v>
      </c>
      <c r="C16" s="26">
        <v>46471</v>
      </c>
      <c r="D16" s="27">
        <v>41670.75</v>
      </c>
      <c r="E16" s="27">
        <v>5429.5</v>
      </c>
      <c r="F16" s="27">
        <v>3259.81</v>
      </c>
      <c r="G16" s="27">
        <v>29291.62</v>
      </c>
      <c r="H16" s="27">
        <v>28725.21</v>
      </c>
      <c r="I16" s="28">
        <f t="shared" si="0"/>
        <v>-566.4099999999999</v>
      </c>
      <c r="J16" s="27">
        <v>39545.09</v>
      </c>
      <c r="K16" s="29">
        <v>70163</v>
      </c>
      <c r="L16" s="30">
        <f t="shared" si="1"/>
        <v>128015.38</v>
      </c>
      <c r="M16" s="27">
        <v>0</v>
      </c>
      <c r="N16" s="31">
        <v>12521.39</v>
      </c>
      <c r="O16" s="27">
        <v>9291</v>
      </c>
      <c r="P16" s="27">
        <v>0</v>
      </c>
      <c r="Q16" s="27">
        <v>53783</v>
      </c>
      <c r="R16" s="27">
        <v>5378</v>
      </c>
      <c r="S16" s="27">
        <v>46273</v>
      </c>
      <c r="T16" s="32">
        <v>769</v>
      </c>
      <c r="U16" s="33">
        <f t="shared" si="2"/>
        <v>128015.39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1164</v>
      </c>
      <c r="F17" s="27">
        <v>0</v>
      </c>
      <c r="G17" s="27">
        <v>7304</v>
      </c>
      <c r="H17" s="27">
        <v>8663</v>
      </c>
      <c r="I17" s="28">
        <f t="shared" si="0"/>
        <v>1359</v>
      </c>
      <c r="J17" s="27">
        <v>2913</v>
      </c>
      <c r="K17" s="29">
        <v>4138</v>
      </c>
      <c r="L17" s="30">
        <f t="shared" si="1"/>
        <v>1030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1030</v>
      </c>
      <c r="U17" s="33">
        <f t="shared" si="2"/>
        <v>1030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73667.63</v>
      </c>
      <c r="F19" s="27">
        <v>19264.92</v>
      </c>
      <c r="G19" s="27">
        <v>22686.49</v>
      </c>
      <c r="H19" s="27">
        <v>22886.16</v>
      </c>
      <c r="I19" s="28">
        <f t="shared" si="0"/>
        <v>199.66999999999825</v>
      </c>
      <c r="J19" s="27">
        <v>48906.32</v>
      </c>
      <c r="K19" s="29">
        <v>53281.06</v>
      </c>
      <c r="L19" s="30">
        <f t="shared" si="1"/>
        <v>97107.62</v>
      </c>
      <c r="M19" s="27">
        <v>0</v>
      </c>
      <c r="N19" s="31">
        <v>0</v>
      </c>
      <c r="O19" s="27">
        <v>0</v>
      </c>
      <c r="P19" s="27">
        <v>0</v>
      </c>
      <c r="Q19" s="27">
        <v>16746.06</v>
      </c>
      <c r="R19" s="27">
        <v>38604.66</v>
      </c>
      <c r="S19" s="27">
        <v>41756.9</v>
      </c>
      <c r="T19" s="32">
        <v>0</v>
      </c>
      <c r="U19" s="33">
        <f t="shared" si="2"/>
        <v>97107.62</v>
      </c>
    </row>
    <row r="20" spans="1:21" ht="15" customHeight="1">
      <c r="A20" s="61"/>
      <c r="B20" s="61" t="s">
        <v>59</v>
      </c>
      <c r="C20" s="34">
        <f aca="true" t="shared" si="3" ref="C20:K20">SUM(C9:C19)</f>
        <v>3023328</v>
      </c>
      <c r="D20" s="34">
        <f t="shared" si="3"/>
        <v>121055.75</v>
      </c>
      <c r="E20" s="34">
        <f t="shared" si="3"/>
        <v>86516.13</v>
      </c>
      <c r="F20" s="34">
        <f t="shared" si="3"/>
        <v>887629.9700000001</v>
      </c>
      <c r="G20" s="34">
        <f t="shared" si="3"/>
        <v>253661.86</v>
      </c>
      <c r="H20" s="34">
        <f t="shared" si="3"/>
        <v>262524.97</v>
      </c>
      <c r="I20" s="34">
        <f t="shared" si="3"/>
        <v>8863.109999999999</v>
      </c>
      <c r="J20" s="34">
        <f t="shared" si="3"/>
        <v>3912915.7899999996</v>
      </c>
      <c r="K20" s="34">
        <f t="shared" si="3"/>
        <v>1091844.67</v>
      </c>
      <c r="L20" s="35">
        <f t="shared" si="1"/>
        <v>1288595.6200000006</v>
      </c>
      <c r="M20" s="34">
        <f aca="true" t="shared" si="4" ref="M20:U20">SUM(M9:M19)</f>
        <v>205723</v>
      </c>
      <c r="N20" s="34">
        <f t="shared" si="4"/>
        <v>74328.39</v>
      </c>
      <c r="O20" s="34">
        <f t="shared" si="4"/>
        <v>64220</v>
      </c>
      <c r="P20" s="34">
        <f t="shared" si="4"/>
        <v>0</v>
      </c>
      <c r="Q20" s="34">
        <f t="shared" si="4"/>
        <v>209622.06</v>
      </c>
      <c r="R20" s="34">
        <f t="shared" si="4"/>
        <v>206331.66</v>
      </c>
      <c r="S20" s="34">
        <f t="shared" si="4"/>
        <v>515294.51</v>
      </c>
      <c r="T20" s="34">
        <f t="shared" si="4"/>
        <v>13076</v>
      </c>
      <c r="U20" s="36">
        <f t="shared" si="4"/>
        <v>1288595.6199999996</v>
      </c>
    </row>
    <row r="21" spans="1:21" ht="15" customHeight="1">
      <c r="A21" s="19">
        <v>12</v>
      </c>
      <c r="B21" s="19" t="s">
        <v>60</v>
      </c>
      <c r="C21" s="26">
        <v>21338</v>
      </c>
      <c r="D21" s="27">
        <v>167858</v>
      </c>
      <c r="E21" s="27">
        <v>573</v>
      </c>
      <c r="F21" s="27">
        <v>6111</v>
      </c>
      <c r="G21" s="27">
        <v>10962</v>
      </c>
      <c r="H21" s="27">
        <v>7601</v>
      </c>
      <c r="I21" s="28">
        <f>+H21-G21</f>
        <v>-3361</v>
      </c>
      <c r="J21" s="27">
        <v>251394</v>
      </c>
      <c r="K21" s="29">
        <v>301080</v>
      </c>
      <c r="L21" s="30">
        <f t="shared" si="1"/>
        <v>248927</v>
      </c>
      <c r="M21" s="27">
        <v>105250</v>
      </c>
      <c r="N21" s="31">
        <v>0</v>
      </c>
      <c r="O21" s="27">
        <v>79370</v>
      </c>
      <c r="P21" s="27">
        <v>0</v>
      </c>
      <c r="Q21" s="27">
        <v>53059</v>
      </c>
      <c r="R21" s="27">
        <v>6262</v>
      </c>
      <c r="S21" s="27">
        <v>4986</v>
      </c>
      <c r="T21" s="32">
        <v>0</v>
      </c>
      <c r="U21" s="33">
        <f>SUM(M21:T21)</f>
        <v>248927</v>
      </c>
    </row>
    <row r="22" spans="1:21" ht="15" customHeight="1">
      <c r="A22" s="19">
        <v>13</v>
      </c>
      <c r="B22" s="19" t="s">
        <v>61</v>
      </c>
      <c r="C22" s="26">
        <v>47626</v>
      </c>
      <c r="D22" s="27">
        <v>9424</v>
      </c>
      <c r="E22" s="27">
        <v>4003</v>
      </c>
      <c r="F22" s="27">
        <v>69906</v>
      </c>
      <c r="G22" s="27">
        <v>69774</v>
      </c>
      <c r="H22" s="27">
        <v>85079</v>
      </c>
      <c r="I22" s="28">
        <f>+H22-G22</f>
        <v>15305</v>
      </c>
      <c r="J22" s="27">
        <v>226823</v>
      </c>
      <c r="K22" s="29">
        <v>1182138</v>
      </c>
      <c r="L22" s="30">
        <f t="shared" si="1"/>
        <v>1070969</v>
      </c>
      <c r="M22" s="27">
        <v>701802</v>
      </c>
      <c r="N22" s="31">
        <v>0</v>
      </c>
      <c r="O22" s="27">
        <v>157045</v>
      </c>
      <c r="P22" s="27">
        <v>0</v>
      </c>
      <c r="Q22" s="27">
        <v>35809</v>
      </c>
      <c r="R22" s="27">
        <v>176313</v>
      </c>
      <c r="S22" s="27">
        <v>0</v>
      </c>
      <c r="T22" s="32">
        <v>0</v>
      </c>
      <c r="U22" s="33">
        <f>SUM(M22:T22)</f>
        <v>1070969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54698</v>
      </c>
      <c r="F23" s="27">
        <v>46333</v>
      </c>
      <c r="G23" s="27">
        <v>31071</v>
      </c>
      <c r="H23" s="27">
        <v>32712</v>
      </c>
      <c r="I23" s="28">
        <f>+H23-G23</f>
        <v>1641</v>
      </c>
      <c r="J23" s="27">
        <v>257287</v>
      </c>
      <c r="K23" s="29">
        <v>165631</v>
      </c>
      <c r="L23" s="30">
        <f t="shared" si="1"/>
        <v>7734</v>
      </c>
      <c r="M23" s="27">
        <v>0</v>
      </c>
      <c r="N23" s="31">
        <v>0</v>
      </c>
      <c r="O23" s="27">
        <v>0</v>
      </c>
      <c r="P23" s="27">
        <v>0</v>
      </c>
      <c r="Q23" s="27">
        <v>4026</v>
      </c>
      <c r="R23" s="27">
        <v>3708</v>
      </c>
      <c r="S23" s="27">
        <v>0</v>
      </c>
      <c r="T23" s="32">
        <v>0</v>
      </c>
      <c r="U23" s="33">
        <f>SUM(M23:T23)</f>
        <v>7734</v>
      </c>
    </row>
    <row r="24" spans="1:21" ht="15" customHeight="1">
      <c r="A24" s="61"/>
      <c r="B24" s="61" t="s">
        <v>63</v>
      </c>
      <c r="C24" s="34">
        <f aca="true" t="shared" si="5" ref="C24:K24">SUM(C21:C23)</f>
        <v>68964</v>
      </c>
      <c r="D24" s="34">
        <f t="shared" si="5"/>
        <v>177282</v>
      </c>
      <c r="E24" s="34">
        <f t="shared" si="5"/>
        <v>59274</v>
      </c>
      <c r="F24" s="34">
        <f t="shared" si="5"/>
        <v>122350</v>
      </c>
      <c r="G24" s="34">
        <f t="shared" si="5"/>
        <v>111807</v>
      </c>
      <c r="H24" s="34">
        <f t="shared" si="5"/>
        <v>125392</v>
      </c>
      <c r="I24" s="34">
        <f t="shared" si="5"/>
        <v>13585</v>
      </c>
      <c r="J24" s="34">
        <f t="shared" si="5"/>
        <v>735504</v>
      </c>
      <c r="K24" s="37">
        <f t="shared" si="5"/>
        <v>1648849</v>
      </c>
      <c r="L24" s="35">
        <f t="shared" si="1"/>
        <v>1327630</v>
      </c>
      <c r="M24" s="34">
        <f aca="true" t="shared" si="6" ref="M24:U24">SUM(M21:M23)</f>
        <v>807052</v>
      </c>
      <c r="N24" s="34">
        <f t="shared" si="6"/>
        <v>0</v>
      </c>
      <c r="O24" s="34">
        <f t="shared" si="6"/>
        <v>236415</v>
      </c>
      <c r="P24" s="34">
        <f t="shared" si="6"/>
        <v>0</v>
      </c>
      <c r="Q24" s="34">
        <f t="shared" si="6"/>
        <v>92894</v>
      </c>
      <c r="R24" s="34">
        <f t="shared" si="6"/>
        <v>186283</v>
      </c>
      <c r="S24" s="34">
        <f t="shared" si="6"/>
        <v>4986</v>
      </c>
      <c r="T24" s="34">
        <f t="shared" si="6"/>
        <v>0</v>
      </c>
      <c r="U24" s="36">
        <f t="shared" si="6"/>
        <v>1327630</v>
      </c>
    </row>
    <row r="25" spans="1:21" ht="15" customHeight="1">
      <c r="A25" s="19">
        <v>15</v>
      </c>
      <c r="B25" s="19" t="s">
        <v>64</v>
      </c>
      <c r="C25" s="26">
        <v>510252</v>
      </c>
      <c r="D25" s="27">
        <v>7791</v>
      </c>
      <c r="E25" s="27">
        <v>10904.55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7791</v>
      </c>
      <c r="K25" s="29">
        <v>0</v>
      </c>
      <c r="L25" s="30">
        <f t="shared" si="1"/>
        <v>521156.55000000005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521156.55</v>
      </c>
      <c r="T25" s="32">
        <v>0</v>
      </c>
      <c r="U25" s="33">
        <f>SUM(M25:T25)</f>
        <v>521156.55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28130</v>
      </c>
      <c r="E26" s="27">
        <v>0</v>
      </c>
      <c r="F26" s="27">
        <v>2997</v>
      </c>
      <c r="G26" s="27">
        <v>487</v>
      </c>
      <c r="H26" s="27">
        <v>1937</v>
      </c>
      <c r="I26" s="28">
        <f>+H26-G26</f>
        <v>1450</v>
      </c>
      <c r="J26" s="27">
        <v>29677</v>
      </c>
      <c r="K26" s="29">
        <v>29677</v>
      </c>
      <c r="L26" s="30">
        <f t="shared" si="1"/>
        <v>29677</v>
      </c>
      <c r="M26" s="27">
        <v>29677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29677</v>
      </c>
    </row>
    <row r="27" spans="1:21" ht="15" customHeight="1">
      <c r="A27" s="61"/>
      <c r="B27" s="61" t="s">
        <v>66</v>
      </c>
      <c r="C27" s="34">
        <f aca="true" t="shared" si="7" ref="C27:I27">SUM(C25:C26)</f>
        <v>510252</v>
      </c>
      <c r="D27" s="34">
        <f t="shared" si="7"/>
        <v>35921</v>
      </c>
      <c r="E27" s="34">
        <f t="shared" si="7"/>
        <v>10904.55</v>
      </c>
      <c r="F27" s="34">
        <f t="shared" si="7"/>
        <v>2997</v>
      </c>
      <c r="G27" s="34">
        <f t="shared" si="7"/>
        <v>487</v>
      </c>
      <c r="H27" s="34">
        <f t="shared" si="7"/>
        <v>1937</v>
      </c>
      <c r="I27" s="34">
        <f t="shared" si="7"/>
        <v>1450</v>
      </c>
      <c r="J27" s="34">
        <f>K27+L27-(C27+D27+E27+F27)</f>
        <v>28227</v>
      </c>
      <c r="K27" s="34">
        <f>SUM(J25:J26)</f>
        <v>37468</v>
      </c>
      <c r="L27" s="34">
        <f aca="true" t="shared" si="8" ref="L27:U27">SUM(L25:L26)</f>
        <v>550833.55</v>
      </c>
      <c r="M27" s="34">
        <f t="shared" si="8"/>
        <v>29677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521156.55</v>
      </c>
      <c r="T27" s="34">
        <f t="shared" si="8"/>
        <v>0</v>
      </c>
      <c r="U27" s="36">
        <f t="shared" si="8"/>
        <v>550833.55</v>
      </c>
    </row>
    <row r="28" spans="1:21" ht="15" customHeight="1">
      <c r="A28" s="62"/>
      <c r="B28" s="62" t="s">
        <v>67</v>
      </c>
      <c r="C28" s="40">
        <f aca="true" t="shared" si="9" ref="C28:U28">+C20+C24+C27</f>
        <v>3602544</v>
      </c>
      <c r="D28" s="40">
        <f t="shared" si="9"/>
        <v>334258.75</v>
      </c>
      <c r="E28" s="40">
        <f t="shared" si="9"/>
        <v>156694.68</v>
      </c>
      <c r="F28" s="40">
        <f t="shared" si="9"/>
        <v>1012976.9700000001</v>
      </c>
      <c r="G28" s="40">
        <f t="shared" si="9"/>
        <v>365955.86</v>
      </c>
      <c r="H28" s="40">
        <f t="shared" si="9"/>
        <v>389853.97</v>
      </c>
      <c r="I28" s="40">
        <f t="shared" si="9"/>
        <v>23898.11</v>
      </c>
      <c r="J28" s="40">
        <f t="shared" si="9"/>
        <v>4676646.789999999</v>
      </c>
      <c r="K28" s="40">
        <f t="shared" si="9"/>
        <v>2778161.67</v>
      </c>
      <c r="L28" s="40">
        <f t="shared" si="9"/>
        <v>3167059.170000001</v>
      </c>
      <c r="M28" s="40">
        <f t="shared" si="9"/>
        <v>1042452</v>
      </c>
      <c r="N28" s="40">
        <f t="shared" si="9"/>
        <v>74328.39</v>
      </c>
      <c r="O28" s="40">
        <f t="shared" si="9"/>
        <v>300635</v>
      </c>
      <c r="P28" s="40">
        <f t="shared" si="9"/>
        <v>0</v>
      </c>
      <c r="Q28" s="40">
        <f t="shared" si="9"/>
        <v>302516.06</v>
      </c>
      <c r="R28" s="40">
        <f t="shared" si="9"/>
        <v>392614.66000000003</v>
      </c>
      <c r="S28" s="40">
        <f t="shared" si="9"/>
        <v>1041437.06</v>
      </c>
      <c r="T28" s="40">
        <f t="shared" si="9"/>
        <v>13076</v>
      </c>
      <c r="U28" s="41">
        <f t="shared" si="9"/>
        <v>3167059.17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69"/>
      <c r="O1" s="69"/>
      <c r="P1" s="69"/>
      <c r="Q1" s="69"/>
      <c r="R1" s="69"/>
      <c r="S1" s="69"/>
      <c r="T1" s="69"/>
      <c r="U1" s="69"/>
    </row>
    <row r="2" spans="1:21" ht="21" customHeight="1">
      <c r="A2" s="50"/>
      <c r="B2" s="135" t="s">
        <v>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63"/>
      <c r="B3" s="63"/>
      <c r="C3" s="136" t="s">
        <v>4</v>
      </c>
      <c r="D3" s="136"/>
      <c r="E3" s="136"/>
      <c r="F3" s="136"/>
      <c r="G3" s="136"/>
      <c r="H3" s="136"/>
      <c r="I3" s="136"/>
      <c r="J3" s="136"/>
      <c r="K3" s="136"/>
      <c r="L3" s="136"/>
      <c r="M3" s="137" t="s">
        <v>5</v>
      </c>
      <c r="N3" s="137"/>
      <c r="O3" s="137"/>
      <c r="P3" s="137"/>
      <c r="Q3" s="137"/>
      <c r="R3" s="137"/>
      <c r="S3" s="137"/>
      <c r="T3" s="137"/>
      <c r="U3" s="137"/>
    </row>
    <row r="4" spans="1:21" ht="12.75" customHeight="1">
      <c r="A4" s="102" t="s">
        <v>81</v>
      </c>
      <c r="B4" s="103"/>
      <c r="C4" s="138" t="s">
        <v>6</v>
      </c>
      <c r="D4" s="139" t="s">
        <v>7</v>
      </c>
      <c r="E4" s="138" t="s">
        <v>8</v>
      </c>
      <c r="F4" s="139" t="s">
        <v>9</v>
      </c>
      <c r="G4" s="138" t="s">
        <v>10</v>
      </c>
      <c r="H4" s="139" t="s">
        <v>11</v>
      </c>
      <c r="I4" s="138" t="s">
        <v>12</v>
      </c>
      <c r="J4" s="139" t="s">
        <v>13</v>
      </c>
      <c r="K4" s="138" t="s">
        <v>14</v>
      </c>
      <c r="L4" s="139" t="s">
        <v>15</v>
      </c>
      <c r="M4" s="138" t="s">
        <v>16</v>
      </c>
      <c r="N4" s="139" t="s">
        <v>17</v>
      </c>
      <c r="O4" s="138" t="s">
        <v>18</v>
      </c>
      <c r="P4" s="139" t="s">
        <v>19</v>
      </c>
      <c r="Q4" s="138" t="s">
        <v>20</v>
      </c>
      <c r="R4" s="139" t="s">
        <v>21</v>
      </c>
      <c r="S4" s="138" t="s">
        <v>22</v>
      </c>
      <c r="T4" s="139" t="s">
        <v>23</v>
      </c>
      <c r="U4" s="138" t="s">
        <v>24</v>
      </c>
    </row>
    <row r="5" spans="1:21" ht="15.75" customHeight="1">
      <c r="A5" s="106" t="s">
        <v>80</v>
      </c>
      <c r="B5" s="141"/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138"/>
      <c r="N5" s="139"/>
      <c r="O5" s="138"/>
      <c r="P5" s="139"/>
      <c r="Q5" s="138"/>
      <c r="R5" s="139"/>
      <c r="S5" s="138"/>
      <c r="T5" s="139"/>
      <c r="U5" s="138"/>
    </row>
    <row r="6" spans="1:21" ht="136.5" customHeight="1">
      <c r="A6" s="142"/>
      <c r="B6" s="143"/>
      <c r="C6" s="138"/>
      <c r="D6" s="139"/>
      <c r="E6" s="138"/>
      <c r="F6" s="139"/>
      <c r="G6" s="138"/>
      <c r="H6" s="139"/>
      <c r="I6" s="138"/>
      <c r="J6" s="139"/>
      <c r="K6" s="138"/>
      <c r="L6" s="139"/>
      <c r="M6" s="138"/>
      <c r="N6" s="139"/>
      <c r="O6" s="138"/>
      <c r="P6" s="139"/>
      <c r="Q6" s="138"/>
      <c r="R6" s="139"/>
      <c r="S6" s="138"/>
      <c r="T6" s="139"/>
      <c r="U6" s="138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33" t="s">
        <v>68</v>
      </c>
      <c r="B8" s="133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54886</v>
      </c>
      <c r="E9" s="42">
        <v>0</v>
      </c>
      <c r="F9" s="42">
        <v>0</v>
      </c>
      <c r="G9" s="43">
        <v>8715</v>
      </c>
      <c r="H9" s="42">
        <v>17491</v>
      </c>
      <c r="I9" s="44">
        <f aca="true" t="shared" si="0" ref="I9:I17">+H9-G9</f>
        <v>8776</v>
      </c>
      <c r="J9" s="45"/>
      <c r="K9" s="43">
        <v>666310</v>
      </c>
      <c r="L9" s="44">
        <f aca="true" t="shared" si="1" ref="L9:L17">+C9+D9+E9+F9-I9-J9+K9</f>
        <v>712420</v>
      </c>
      <c r="M9" s="43">
        <v>0</v>
      </c>
      <c r="N9" s="45"/>
      <c r="O9" s="43">
        <v>104913</v>
      </c>
      <c r="P9" s="43">
        <v>0</v>
      </c>
      <c r="Q9" s="43">
        <v>219507</v>
      </c>
      <c r="R9" s="43">
        <v>115330</v>
      </c>
      <c r="S9" s="43">
        <v>0</v>
      </c>
      <c r="T9" s="43">
        <v>272670</v>
      </c>
      <c r="U9" s="44">
        <f aca="true" t="shared" si="2" ref="U9:U17">SUM(M9:T9)</f>
        <v>712420</v>
      </c>
    </row>
    <row r="10" spans="1:21" ht="15" customHeight="1">
      <c r="A10" s="1">
        <v>18</v>
      </c>
      <c r="B10" s="1" t="s">
        <v>70</v>
      </c>
      <c r="C10" s="67"/>
      <c r="D10" s="42">
        <v>121047</v>
      </c>
      <c r="E10" s="42">
        <v>5781.73</v>
      </c>
      <c r="F10" s="42">
        <v>31574</v>
      </c>
      <c r="G10" s="43">
        <v>15295.96</v>
      </c>
      <c r="H10" s="42">
        <v>21961.85</v>
      </c>
      <c r="I10" s="44">
        <f t="shared" si="0"/>
        <v>6665.889999999999</v>
      </c>
      <c r="J10" s="45"/>
      <c r="K10" s="43">
        <v>383575</v>
      </c>
      <c r="L10" s="44">
        <f t="shared" si="1"/>
        <v>535311.84</v>
      </c>
      <c r="M10" s="43">
        <v>1101</v>
      </c>
      <c r="N10" s="45"/>
      <c r="O10" s="43">
        <v>104707</v>
      </c>
      <c r="P10" s="43">
        <v>0</v>
      </c>
      <c r="Q10" s="43">
        <v>138470</v>
      </c>
      <c r="R10" s="43">
        <v>49292</v>
      </c>
      <c r="S10" s="43">
        <v>4190.84</v>
      </c>
      <c r="T10" s="43">
        <v>237551</v>
      </c>
      <c r="U10" s="44">
        <f t="shared" si="2"/>
        <v>535311.8400000001</v>
      </c>
    </row>
    <row r="11" spans="1:21" ht="15" customHeight="1">
      <c r="A11" s="1">
        <v>19</v>
      </c>
      <c r="B11" s="1" t="s">
        <v>71</v>
      </c>
      <c r="C11" s="67"/>
      <c r="D11" s="42">
        <v>34548.74</v>
      </c>
      <c r="E11" s="42">
        <v>1798.13</v>
      </c>
      <c r="F11" s="42">
        <v>0</v>
      </c>
      <c r="G11" s="43">
        <v>6920.94</v>
      </c>
      <c r="H11" s="42">
        <v>7078.66</v>
      </c>
      <c r="I11" s="44">
        <f t="shared" si="0"/>
        <v>157.72000000000025</v>
      </c>
      <c r="J11" s="45"/>
      <c r="K11" s="43">
        <v>99596</v>
      </c>
      <c r="L11" s="44">
        <f t="shared" si="1"/>
        <v>135785.15</v>
      </c>
      <c r="M11" s="43">
        <v>0</v>
      </c>
      <c r="N11" s="45"/>
      <c r="O11" s="43">
        <v>34156</v>
      </c>
      <c r="P11" s="43">
        <v>0</v>
      </c>
      <c r="Q11" s="43">
        <v>5780</v>
      </c>
      <c r="R11" s="43">
        <v>6445</v>
      </c>
      <c r="S11" s="43">
        <v>0</v>
      </c>
      <c r="T11" s="43">
        <v>89404.15</v>
      </c>
      <c r="U11" s="44">
        <f t="shared" si="2"/>
        <v>135785.15</v>
      </c>
    </row>
    <row r="12" spans="1:21" ht="15" customHeight="1">
      <c r="A12" s="1">
        <v>20</v>
      </c>
      <c r="B12" s="1" t="s">
        <v>72</v>
      </c>
      <c r="C12" s="67"/>
      <c r="D12" s="42">
        <v>67851</v>
      </c>
      <c r="E12" s="42">
        <v>0</v>
      </c>
      <c r="F12" s="42">
        <v>116149</v>
      </c>
      <c r="G12" s="43">
        <v>22204</v>
      </c>
      <c r="H12" s="42">
        <v>18224</v>
      </c>
      <c r="I12" s="44">
        <f t="shared" si="0"/>
        <v>-3980</v>
      </c>
      <c r="J12" s="45"/>
      <c r="K12" s="43">
        <v>284903</v>
      </c>
      <c r="L12" s="44">
        <f t="shared" si="1"/>
        <v>472883</v>
      </c>
      <c r="M12" s="43">
        <v>124733</v>
      </c>
      <c r="N12" s="45"/>
      <c r="O12" s="43">
        <v>49713</v>
      </c>
      <c r="P12" s="43">
        <v>0</v>
      </c>
      <c r="Q12" s="43">
        <v>261843</v>
      </c>
      <c r="R12" s="43">
        <v>36594</v>
      </c>
      <c r="S12" s="43">
        <v>0</v>
      </c>
      <c r="T12" s="43">
        <v>0</v>
      </c>
      <c r="U12" s="44">
        <f t="shared" si="2"/>
        <v>472883</v>
      </c>
    </row>
    <row r="13" spans="1:21" ht="15" customHeight="1">
      <c r="A13" s="1">
        <v>21</v>
      </c>
      <c r="B13" s="1" t="s">
        <v>73</v>
      </c>
      <c r="C13" s="67"/>
      <c r="D13" s="42">
        <v>1004</v>
      </c>
      <c r="E13" s="42">
        <v>0</v>
      </c>
      <c r="F13" s="42">
        <v>0</v>
      </c>
      <c r="G13" s="43">
        <v>3261</v>
      </c>
      <c r="H13" s="42">
        <v>2874</v>
      </c>
      <c r="I13" s="44">
        <f t="shared" si="0"/>
        <v>-387</v>
      </c>
      <c r="J13" s="45"/>
      <c r="K13" s="43">
        <v>26333</v>
      </c>
      <c r="L13" s="44">
        <f t="shared" si="1"/>
        <v>27724</v>
      </c>
      <c r="M13" s="43">
        <v>0</v>
      </c>
      <c r="N13" s="45"/>
      <c r="O13" s="43">
        <v>0</v>
      </c>
      <c r="P13" s="43">
        <v>0</v>
      </c>
      <c r="Q13" s="43">
        <v>25643</v>
      </c>
      <c r="R13" s="43">
        <v>2081</v>
      </c>
      <c r="S13" s="43">
        <v>0</v>
      </c>
      <c r="T13" s="43">
        <v>0</v>
      </c>
      <c r="U13" s="44">
        <f t="shared" si="2"/>
        <v>27724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244</v>
      </c>
      <c r="F14" s="42">
        <v>0</v>
      </c>
      <c r="G14" s="43">
        <v>5134</v>
      </c>
      <c r="H14" s="42">
        <v>6191</v>
      </c>
      <c r="I14" s="44">
        <f t="shared" si="0"/>
        <v>1057</v>
      </c>
      <c r="J14" s="45"/>
      <c r="K14" s="43">
        <v>38823</v>
      </c>
      <c r="L14" s="44">
        <f t="shared" si="1"/>
        <v>38010</v>
      </c>
      <c r="M14" s="43">
        <v>0</v>
      </c>
      <c r="N14" s="45"/>
      <c r="O14" s="43">
        <v>25649</v>
      </c>
      <c r="P14" s="43">
        <v>0</v>
      </c>
      <c r="Q14" s="43">
        <v>7071</v>
      </c>
      <c r="R14" s="43">
        <v>4626</v>
      </c>
      <c r="S14" s="43">
        <v>0</v>
      </c>
      <c r="T14" s="43">
        <v>664</v>
      </c>
      <c r="U14" s="44">
        <f t="shared" si="2"/>
        <v>38010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2197</v>
      </c>
      <c r="E16" s="42">
        <v>0</v>
      </c>
      <c r="F16" s="42">
        <v>0</v>
      </c>
      <c r="G16" s="42">
        <v>11007</v>
      </c>
      <c r="H16" s="42">
        <v>14238</v>
      </c>
      <c r="I16" s="44">
        <f t="shared" si="0"/>
        <v>3231</v>
      </c>
      <c r="J16" s="45"/>
      <c r="K16" s="43">
        <v>82525</v>
      </c>
      <c r="L16" s="44">
        <f t="shared" si="1"/>
        <v>81491</v>
      </c>
      <c r="M16" s="43">
        <v>0</v>
      </c>
      <c r="N16" s="45"/>
      <c r="O16" s="43">
        <v>46901</v>
      </c>
      <c r="P16" s="43">
        <v>0</v>
      </c>
      <c r="Q16" s="43">
        <v>5792</v>
      </c>
      <c r="R16" s="43">
        <v>28798</v>
      </c>
      <c r="S16" s="43">
        <v>0</v>
      </c>
      <c r="T16" s="43">
        <v>0</v>
      </c>
      <c r="U16" s="44">
        <f t="shared" si="2"/>
        <v>81491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1701</v>
      </c>
      <c r="F17" s="42">
        <v>1145</v>
      </c>
      <c r="G17" s="42">
        <v>34766</v>
      </c>
      <c r="H17" s="42">
        <v>28307</v>
      </c>
      <c r="I17" s="44">
        <f t="shared" si="0"/>
        <v>-6459</v>
      </c>
      <c r="J17" s="45"/>
      <c r="K17" s="43">
        <v>299887.32</v>
      </c>
      <c r="L17" s="44">
        <f t="shared" si="1"/>
        <v>309192.32</v>
      </c>
      <c r="M17" s="43">
        <v>0</v>
      </c>
      <c r="N17" s="45"/>
      <c r="O17" s="43">
        <v>0</v>
      </c>
      <c r="P17" s="43">
        <v>0</v>
      </c>
      <c r="Q17" s="43">
        <v>201243</v>
      </c>
      <c r="R17" s="43">
        <v>107949.32</v>
      </c>
      <c r="S17" s="43">
        <v>0</v>
      </c>
      <c r="T17" s="43">
        <v>0</v>
      </c>
      <c r="U17" s="44">
        <f t="shared" si="2"/>
        <v>309192.32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281533.74</v>
      </c>
      <c r="E18" s="47">
        <f t="shared" si="3"/>
        <v>9524.86</v>
      </c>
      <c r="F18" s="47">
        <f t="shared" si="3"/>
        <v>148868</v>
      </c>
      <c r="G18" s="47">
        <f t="shared" si="3"/>
        <v>107303.9</v>
      </c>
      <c r="H18" s="47">
        <f t="shared" si="3"/>
        <v>116365.51</v>
      </c>
      <c r="I18" s="48">
        <f t="shared" si="3"/>
        <v>9061.61</v>
      </c>
      <c r="J18" s="47">
        <f t="shared" si="3"/>
        <v>0</v>
      </c>
      <c r="K18" s="49">
        <f t="shared" si="3"/>
        <v>1881952.32</v>
      </c>
      <c r="L18" s="48">
        <f t="shared" si="3"/>
        <v>2312817.3099999996</v>
      </c>
      <c r="M18" s="48">
        <f t="shared" si="3"/>
        <v>125834</v>
      </c>
      <c r="N18" s="48">
        <f t="shared" si="3"/>
        <v>0</v>
      </c>
      <c r="O18" s="47">
        <f t="shared" si="3"/>
        <v>366039</v>
      </c>
      <c r="P18" s="47">
        <f t="shared" si="3"/>
        <v>0</v>
      </c>
      <c r="Q18" s="47">
        <f t="shared" si="3"/>
        <v>865349</v>
      </c>
      <c r="R18" s="47">
        <f t="shared" si="3"/>
        <v>351115.32</v>
      </c>
      <c r="S18" s="47">
        <f t="shared" si="3"/>
        <v>4190.84</v>
      </c>
      <c r="T18" s="47">
        <f t="shared" si="3"/>
        <v>600289.15</v>
      </c>
      <c r="U18" s="48">
        <f t="shared" si="3"/>
        <v>2312817.31</v>
      </c>
    </row>
    <row r="22" spans="7:10" ht="15" customHeight="1">
      <c r="G22" s="140" t="s">
        <v>79</v>
      </c>
      <c r="H22" s="140"/>
      <c r="I22" s="140"/>
      <c r="J22" s="8">
        <f>+('semilavorati aggregato'!J28)-('semilavorati aggregato'!K28+'monomeri aggregato'!K18)</f>
        <v>16532.799999998882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2019-10-28T11:14:38Z</cp:lastPrinted>
  <dcterms:created xsi:type="dcterms:W3CDTF">2019-10-28T12:03:22Z</dcterms:created>
  <dcterms:modified xsi:type="dcterms:W3CDTF">2020-03-22T07:38:41Z</dcterms:modified>
  <cp:category/>
  <cp:version/>
  <cp:contentType/>
  <cp:contentStatus/>
</cp:coreProperties>
</file>