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<sst xmlns="http://schemas.openxmlformats.org/spreadsheetml/2006/main" count="258" uniqueCount="82">
  <si>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</si>
  <si>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</si>
  <si>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</si>
  <si>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</si>
  <si>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</si>
  <si>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</si>
  <si>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</si>
  <si>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</si>
  <si>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</si>
  <si>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</si>
  <si>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</si>
  <si>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</si>
  <si>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</si>
  <si>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</si>
  <si>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</si>
  <si>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</si>
  <si>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</si>
  <si>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</si>
  <si>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</si>
  <si>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</si>
  <si>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</si>
  <si>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</si>
  <si>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</si>
  <si>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</si>
  <si>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</si>
  <si>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luglio 2019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</si>
  <si>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</si>
  <si>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</si>
  <si>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</si>
  <si>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</si>
  <si>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</si>
  <si>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</si>
  <si>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</si>
  <si>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</si>
  <si>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</si>
  <si>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</si>
  <si>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</si>
  <si>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</si>
  <si>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</si>
  <si>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</si>
  <si>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</si>
  <si>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</si>
  <si>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</si>
  <si>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</si>
  <si>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</si>
  <si>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</si>
  <si>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</si>
  <si>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</si>
  <si>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</si>
  <si>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</si>
  <si>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</si>
  <si>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</si>
  <si>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</si>
  <si>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</si>
  <si>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</si>
  <si>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</si>
  <si>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</si>
  <si>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</si>
  <si>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</si>
  <si>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</si>
  <si>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</si>
  <si>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</si>
  <si>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</si>
  <si>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</si>
  <si>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</si>
  <si>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</si>
  <si>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</si>
  <si>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</si>
  <si>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</si>
  <si>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</si>
  <si>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</si>
  <si>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</si>
  <si>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</si>
  <si>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</si>
  <si>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</si>
  <si>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</si>
  <si>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</si>
  <si>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</si>
  <si>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</si>
  <si>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</si>
  <si>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gennaio-luglio 2019</t>
  </si>
  <si>
    <t>Report costruito su dati definitivi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</si>
</sst>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4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0" fillId="33" borderId="41" xfId="0" applyFill="1" applyBorder="1" applyAlignment="1" applyProtection="1">
      <alignment horizontal="left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7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7" xfId="0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42" xfId="0" applyFont="1" applyFill="1" applyBorder="1" applyAlignment="1" applyProtection="1">
      <alignment horizontal="center"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70"/>
      <c r="P1" s="70"/>
      <c r="Q1" s="70"/>
      <c r="R1" s="70"/>
      <c r="S1" s="70"/>
      <c r="T1" s="70"/>
      <c r="U1" s="70"/>
      <c r="V1" s="70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 thickBot="1">
      <c r="A3" s="14"/>
      <c r="B3" s="23"/>
      <c r="C3" s="13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79" t="s">
        <v>81</v>
      </c>
      <c r="B4" s="80"/>
      <c r="C4" s="81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88" t="s">
        <v>25</v>
      </c>
      <c r="B5" s="89"/>
      <c r="C5" s="90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24.5" customHeight="1">
      <c r="A6" s="88"/>
      <c r="B6" s="89"/>
      <c r="C6" s="90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92" t="s">
        <v>47</v>
      </c>
      <c r="B8" s="92"/>
      <c r="C8" s="93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94" t="s">
        <v>48</v>
      </c>
      <c r="C9" s="95"/>
      <c r="D9" s="26">
        <v>9034</v>
      </c>
      <c r="E9" s="26">
        <v>0</v>
      </c>
      <c r="F9" s="26">
        <v>1084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6326</v>
      </c>
      <c r="L9" s="29">
        <v>70228.78</v>
      </c>
      <c r="M9" s="30">
        <f aca="true" t="shared" si="1" ref="M9:M26">D9+E9+F9+G9-(J9+K9)+L9</f>
        <v>74020.78</v>
      </c>
      <c r="N9" s="27">
        <v>5122</v>
      </c>
      <c r="O9" s="31">
        <v>8195</v>
      </c>
      <c r="P9" s="27">
        <v>0</v>
      </c>
      <c r="Q9" s="27">
        <v>0</v>
      </c>
      <c r="R9" s="27">
        <v>0</v>
      </c>
      <c r="S9" s="27">
        <v>0</v>
      </c>
      <c r="T9" s="27">
        <v>59202.78</v>
      </c>
      <c r="U9" s="32">
        <v>1501</v>
      </c>
      <c r="V9" s="33">
        <f aca="true" t="shared" si="2" ref="V9:V19">SUM(N9:U9)</f>
        <v>74020.78</v>
      </c>
    </row>
    <row r="10" spans="1:22" ht="15" customHeight="1">
      <c r="A10" s="19">
        <v>2</v>
      </c>
      <c r="B10" s="94" t="s">
        <v>49</v>
      </c>
      <c r="C10" s="95"/>
      <c r="D10" s="26">
        <v>14991</v>
      </c>
      <c r="E10" s="26">
        <v>0</v>
      </c>
      <c r="F10" s="26">
        <v>0</v>
      </c>
      <c r="G10" s="27">
        <v>8435</v>
      </c>
      <c r="H10" s="27">
        <v>8502</v>
      </c>
      <c r="I10" s="27">
        <v>7576</v>
      </c>
      <c r="J10" s="28">
        <f t="shared" si="0"/>
        <v>-926</v>
      </c>
      <c r="K10" s="27">
        <v>23239</v>
      </c>
      <c r="L10" s="29">
        <v>10288</v>
      </c>
      <c r="M10" s="30">
        <f t="shared" si="1"/>
        <v>11401</v>
      </c>
      <c r="N10" s="27">
        <v>5693</v>
      </c>
      <c r="O10" s="31">
        <v>0</v>
      </c>
      <c r="P10" s="27">
        <v>5586</v>
      </c>
      <c r="Q10" s="27">
        <v>0</v>
      </c>
      <c r="R10" s="27">
        <v>122</v>
      </c>
      <c r="S10" s="27">
        <v>0</v>
      </c>
      <c r="T10" s="27">
        <v>0</v>
      </c>
      <c r="U10" s="32">
        <v>0</v>
      </c>
      <c r="V10" s="33">
        <f t="shared" si="2"/>
        <v>11401</v>
      </c>
    </row>
    <row r="11" spans="1:22" ht="15" customHeight="1">
      <c r="A11" s="20">
        <v>3</v>
      </c>
      <c r="B11" s="96" t="s">
        <v>50</v>
      </c>
      <c r="C11" s="97"/>
      <c r="D11" s="26">
        <v>176730</v>
      </c>
      <c r="E11" s="26">
        <v>18132</v>
      </c>
      <c r="F11" s="26">
        <v>0</v>
      </c>
      <c r="G11" s="26">
        <v>152138</v>
      </c>
      <c r="H11" s="27">
        <v>91195</v>
      </c>
      <c r="I11" s="27">
        <v>93701</v>
      </c>
      <c r="J11" s="28">
        <f t="shared" si="0"/>
        <v>2506</v>
      </c>
      <c r="K11" s="27">
        <v>344494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94" t="s">
        <v>51</v>
      </c>
      <c r="C12" s="95"/>
      <c r="D12" s="26">
        <v>101863</v>
      </c>
      <c r="E12" s="26">
        <v>0</v>
      </c>
      <c r="F12" s="26">
        <v>0</v>
      </c>
      <c r="G12" s="27">
        <v>0</v>
      </c>
      <c r="H12" s="27">
        <v>26467</v>
      </c>
      <c r="I12" s="26">
        <v>41395</v>
      </c>
      <c r="J12" s="28">
        <f t="shared" si="0"/>
        <v>14928</v>
      </c>
      <c r="K12" s="27">
        <v>86935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94" t="s">
        <v>52</v>
      </c>
      <c r="C13" s="95"/>
      <c r="D13" s="26">
        <v>36406</v>
      </c>
      <c r="E13" s="26">
        <v>0</v>
      </c>
      <c r="F13" s="26">
        <v>0</v>
      </c>
      <c r="G13" s="27">
        <v>36980</v>
      </c>
      <c r="H13" s="27">
        <v>26023</v>
      </c>
      <c r="I13" s="27">
        <v>51268</v>
      </c>
      <c r="J13" s="28">
        <f t="shared" si="0"/>
        <v>25245</v>
      </c>
      <c r="K13" s="27">
        <v>48728</v>
      </c>
      <c r="L13" s="29">
        <v>39971</v>
      </c>
      <c r="M13" s="30">
        <f t="shared" si="1"/>
        <v>39384</v>
      </c>
      <c r="N13" s="27">
        <v>0</v>
      </c>
      <c r="O13" s="31">
        <v>0</v>
      </c>
      <c r="P13" s="27">
        <v>0</v>
      </c>
      <c r="Q13" s="27">
        <v>0</v>
      </c>
      <c r="R13" s="27">
        <v>17283</v>
      </c>
      <c r="S13" s="27">
        <v>22101</v>
      </c>
      <c r="T13" s="27">
        <v>0</v>
      </c>
      <c r="U13" s="32">
        <v>0</v>
      </c>
      <c r="V13" s="33">
        <f t="shared" si="2"/>
        <v>39384</v>
      </c>
    </row>
    <row r="14" spans="1:22" ht="15" customHeight="1">
      <c r="A14" s="19">
        <v>6</v>
      </c>
      <c r="B14" s="94" t="s">
        <v>53</v>
      </c>
      <c r="C14" s="95"/>
      <c r="D14" s="26">
        <v>24393</v>
      </c>
      <c r="E14" s="27">
        <v>0</v>
      </c>
      <c r="F14" s="27">
        <v>0</v>
      </c>
      <c r="G14" s="27">
        <v>0</v>
      </c>
      <c r="H14" s="27">
        <v>5523</v>
      </c>
      <c r="I14" s="27">
        <v>5251</v>
      </c>
      <c r="J14" s="28">
        <f t="shared" si="0"/>
        <v>-272</v>
      </c>
      <c r="K14" s="27">
        <v>25077</v>
      </c>
      <c r="L14" s="29">
        <v>16606</v>
      </c>
      <c r="M14" s="30">
        <f t="shared" si="1"/>
        <v>16194</v>
      </c>
      <c r="N14" s="27">
        <v>15570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624</v>
      </c>
      <c r="U14" s="32">
        <v>0</v>
      </c>
      <c r="V14" s="33">
        <f t="shared" si="2"/>
        <v>16194</v>
      </c>
    </row>
    <row r="15" spans="1:22" ht="15" customHeight="1">
      <c r="A15" s="19">
        <v>7</v>
      </c>
      <c r="B15" s="94" t="s">
        <v>54</v>
      </c>
      <c r="C15" s="95"/>
      <c r="D15" s="26">
        <v>9155</v>
      </c>
      <c r="E15" s="27">
        <v>0</v>
      </c>
      <c r="F15" s="27">
        <v>0</v>
      </c>
      <c r="G15" s="27">
        <v>501.53</v>
      </c>
      <c r="H15" s="27">
        <v>17187.62</v>
      </c>
      <c r="I15" s="27">
        <v>11215.27</v>
      </c>
      <c r="J15" s="28">
        <f t="shared" si="0"/>
        <v>-5972.3499999999985</v>
      </c>
      <c r="K15" s="27">
        <v>12185.88</v>
      </c>
      <c r="L15" s="29">
        <v>0</v>
      </c>
      <c r="M15" s="30">
        <f t="shared" si="1"/>
        <v>3443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3443</v>
      </c>
      <c r="U15" s="32">
        <v>0</v>
      </c>
      <c r="V15" s="33">
        <f t="shared" si="2"/>
        <v>3443</v>
      </c>
    </row>
    <row r="16" spans="1:22" ht="15" customHeight="1">
      <c r="A16" s="19">
        <v>8</v>
      </c>
      <c r="B16" s="94" t="s">
        <v>55</v>
      </c>
      <c r="C16" s="95"/>
      <c r="D16" s="26">
        <v>4720</v>
      </c>
      <c r="E16" s="27">
        <v>5956.46</v>
      </c>
      <c r="F16" s="27">
        <v>0</v>
      </c>
      <c r="G16" s="27">
        <v>0</v>
      </c>
      <c r="H16" s="27">
        <v>24104.56</v>
      </c>
      <c r="I16" s="27">
        <v>22539.46</v>
      </c>
      <c r="J16" s="28">
        <f t="shared" si="0"/>
        <v>-1565.1000000000022</v>
      </c>
      <c r="K16" s="27">
        <v>4374.27</v>
      </c>
      <c r="L16" s="29">
        <v>9951</v>
      </c>
      <c r="M16" s="30">
        <f t="shared" si="1"/>
        <v>17818.29</v>
      </c>
      <c r="N16" s="27">
        <v>0</v>
      </c>
      <c r="O16" s="31">
        <v>1063.29</v>
      </c>
      <c r="P16" s="27">
        <v>0</v>
      </c>
      <c r="Q16" s="27">
        <v>0</v>
      </c>
      <c r="R16" s="27">
        <v>11972</v>
      </c>
      <c r="S16" s="27">
        <v>0</v>
      </c>
      <c r="T16" s="27">
        <v>4783</v>
      </c>
      <c r="U16" s="32">
        <v>0</v>
      </c>
      <c r="V16" s="33">
        <f t="shared" si="2"/>
        <v>17818.29</v>
      </c>
    </row>
    <row r="17" spans="1:22" ht="15" customHeight="1">
      <c r="A17" s="19">
        <v>9</v>
      </c>
      <c r="B17" s="94" t="s">
        <v>56</v>
      </c>
      <c r="C17" s="95"/>
      <c r="D17" s="26">
        <v>0</v>
      </c>
      <c r="E17" s="27">
        <v>0</v>
      </c>
      <c r="F17" s="27">
        <v>294</v>
      </c>
      <c r="G17" s="27">
        <v>0</v>
      </c>
      <c r="H17" s="27">
        <v>8360</v>
      </c>
      <c r="I17" s="27">
        <v>8856</v>
      </c>
      <c r="J17" s="28">
        <f t="shared" si="0"/>
        <v>496</v>
      </c>
      <c r="K17" s="27">
        <v>0</v>
      </c>
      <c r="L17" s="29">
        <v>202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94" t="s">
        <v>57</v>
      </c>
      <c r="C18" s="95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94" t="s">
        <v>58</v>
      </c>
      <c r="C19" s="95"/>
      <c r="D19" s="26">
        <v>0</v>
      </c>
      <c r="E19" s="27">
        <v>0</v>
      </c>
      <c r="F19" s="27">
        <v>14365.95</v>
      </c>
      <c r="G19" s="27">
        <v>468.96</v>
      </c>
      <c r="H19" s="27">
        <v>15419.26</v>
      </c>
      <c r="I19" s="27">
        <v>19719.05</v>
      </c>
      <c r="J19" s="28">
        <f t="shared" si="0"/>
        <v>4299.789999999999</v>
      </c>
      <c r="K19" s="27">
        <v>6430.85</v>
      </c>
      <c r="L19" s="29">
        <v>6759.2</v>
      </c>
      <c r="M19" s="30">
        <f t="shared" si="1"/>
        <v>10863.470000000001</v>
      </c>
      <c r="N19" s="27">
        <v>0</v>
      </c>
      <c r="O19" s="31">
        <v>0</v>
      </c>
      <c r="P19" s="27">
        <v>0</v>
      </c>
      <c r="Q19" s="27">
        <v>0</v>
      </c>
      <c r="R19" s="27">
        <v>2216.32</v>
      </c>
      <c r="S19" s="27">
        <v>4696.53</v>
      </c>
      <c r="T19" s="27">
        <v>3950.6</v>
      </c>
      <c r="U19" s="32">
        <v>0</v>
      </c>
      <c r="V19" s="33">
        <f t="shared" si="2"/>
        <v>10863.45</v>
      </c>
    </row>
    <row r="20" spans="1:22" ht="15" customHeight="1">
      <c r="A20" s="21"/>
      <c r="B20" s="98" t="s">
        <v>59</v>
      </c>
      <c r="C20" s="99"/>
      <c r="D20" s="34">
        <f aca="true" t="shared" si="3" ref="D20:L20">SUM(D9:D19)</f>
        <v>377292</v>
      </c>
      <c r="E20" s="34">
        <f t="shared" si="3"/>
        <v>24088.46</v>
      </c>
      <c r="F20" s="34">
        <f t="shared" si="3"/>
        <v>15743.95</v>
      </c>
      <c r="G20" s="34">
        <f t="shared" si="3"/>
        <v>198523.49</v>
      </c>
      <c r="H20" s="34">
        <f t="shared" si="3"/>
        <v>222781.44</v>
      </c>
      <c r="I20" s="34">
        <f t="shared" si="3"/>
        <v>261520.77999999997</v>
      </c>
      <c r="J20" s="34">
        <f t="shared" si="3"/>
        <v>38739.340000000004</v>
      </c>
      <c r="K20" s="34">
        <f t="shared" si="3"/>
        <v>557790</v>
      </c>
      <c r="L20" s="34">
        <f t="shared" si="3"/>
        <v>154005.98</v>
      </c>
      <c r="M20" s="35">
        <f t="shared" si="1"/>
        <v>173124.54000000007</v>
      </c>
      <c r="N20" s="34">
        <f aca="true" t="shared" si="4" ref="N20:V20">SUM(N9:N19)</f>
        <v>26385</v>
      </c>
      <c r="O20" s="34">
        <f t="shared" si="4"/>
        <v>9258.29</v>
      </c>
      <c r="P20" s="34">
        <f t="shared" si="4"/>
        <v>5586</v>
      </c>
      <c r="Q20" s="34">
        <f t="shared" si="4"/>
        <v>0</v>
      </c>
      <c r="R20" s="34">
        <f t="shared" si="4"/>
        <v>31593.32</v>
      </c>
      <c r="S20" s="34">
        <f t="shared" si="4"/>
        <v>26797.53</v>
      </c>
      <c r="T20" s="34">
        <f t="shared" si="4"/>
        <v>72003.38</v>
      </c>
      <c r="U20" s="34">
        <f t="shared" si="4"/>
        <v>1501</v>
      </c>
      <c r="V20" s="36">
        <f t="shared" si="4"/>
        <v>173124.52000000002</v>
      </c>
    </row>
    <row r="21" spans="1:22" ht="15" customHeight="1">
      <c r="A21" s="19">
        <v>12</v>
      </c>
      <c r="B21" s="94" t="s">
        <v>60</v>
      </c>
      <c r="C21" s="95"/>
      <c r="D21" s="26">
        <v>0</v>
      </c>
      <c r="E21" s="27">
        <v>29774</v>
      </c>
      <c r="F21" s="27">
        <v>200</v>
      </c>
      <c r="G21" s="27">
        <v>0</v>
      </c>
      <c r="H21" s="27">
        <v>3798</v>
      </c>
      <c r="I21" s="27">
        <v>11084</v>
      </c>
      <c r="J21" s="28">
        <f>+I21-H21</f>
        <v>7286</v>
      </c>
      <c r="K21" s="27">
        <v>32152</v>
      </c>
      <c r="L21" s="29">
        <v>45725</v>
      </c>
      <c r="M21" s="30">
        <f t="shared" si="1"/>
        <v>36261</v>
      </c>
      <c r="N21" s="27">
        <v>14389</v>
      </c>
      <c r="O21" s="31">
        <v>0</v>
      </c>
      <c r="P21" s="27">
        <v>14135</v>
      </c>
      <c r="Q21" s="27">
        <v>0</v>
      </c>
      <c r="R21" s="27">
        <v>7034</v>
      </c>
      <c r="S21" s="27">
        <v>0</v>
      </c>
      <c r="T21" s="27">
        <v>703</v>
      </c>
      <c r="U21" s="32">
        <v>0</v>
      </c>
      <c r="V21" s="33">
        <f>SUM(N21:U21)</f>
        <v>36261</v>
      </c>
    </row>
    <row r="22" spans="1:22" ht="15" customHeight="1">
      <c r="A22" s="19">
        <v>13</v>
      </c>
      <c r="B22" s="94" t="s">
        <v>61</v>
      </c>
      <c r="C22" s="95"/>
      <c r="D22" s="26">
        <v>8765</v>
      </c>
      <c r="E22" s="27">
        <v>1381</v>
      </c>
      <c r="F22" s="27">
        <v>0</v>
      </c>
      <c r="G22" s="27">
        <v>4191</v>
      </c>
      <c r="H22" s="27">
        <v>74501</v>
      </c>
      <c r="I22" s="27">
        <v>78671</v>
      </c>
      <c r="J22" s="28">
        <f>+I22-H22</f>
        <v>4170</v>
      </c>
      <c r="K22" s="27">
        <v>30969</v>
      </c>
      <c r="L22" s="29">
        <v>157605</v>
      </c>
      <c r="M22" s="30">
        <f t="shared" si="1"/>
        <v>136803</v>
      </c>
      <c r="N22" s="27">
        <v>95375</v>
      </c>
      <c r="O22" s="31">
        <v>0</v>
      </c>
      <c r="P22" s="27">
        <v>16001</v>
      </c>
      <c r="Q22" s="27">
        <v>0</v>
      </c>
      <c r="R22" s="27">
        <v>7031</v>
      </c>
      <c r="S22" s="27">
        <v>18396</v>
      </c>
      <c r="T22" s="27">
        <v>0</v>
      </c>
      <c r="U22" s="32">
        <v>0</v>
      </c>
      <c r="V22" s="33">
        <f>SUM(N22:U22)</f>
        <v>136803</v>
      </c>
    </row>
    <row r="23" spans="1:22" ht="15" customHeight="1">
      <c r="A23" s="19">
        <v>14</v>
      </c>
      <c r="B23" s="94" t="s">
        <v>62</v>
      </c>
      <c r="C23" s="95"/>
      <c r="D23" s="26">
        <v>0</v>
      </c>
      <c r="E23" s="27">
        <v>0</v>
      </c>
      <c r="F23" s="27">
        <v>5646</v>
      </c>
      <c r="G23" s="27">
        <v>5480</v>
      </c>
      <c r="H23" s="27">
        <v>26877</v>
      </c>
      <c r="I23" s="27">
        <v>24131</v>
      </c>
      <c r="J23" s="28">
        <f>+I23-H23</f>
        <v>-2746</v>
      </c>
      <c r="K23" s="27">
        <v>35233</v>
      </c>
      <c r="L23" s="29">
        <v>21431</v>
      </c>
      <c r="M23" s="30">
        <f t="shared" si="1"/>
        <v>70</v>
      </c>
      <c r="N23" s="27">
        <v>0</v>
      </c>
      <c r="O23" s="31">
        <v>0</v>
      </c>
      <c r="P23" s="27">
        <v>0</v>
      </c>
      <c r="Q23" s="27">
        <v>0</v>
      </c>
      <c r="R23" s="27">
        <v>70</v>
      </c>
      <c r="S23" s="27">
        <v>0</v>
      </c>
      <c r="T23" s="27">
        <v>0</v>
      </c>
      <c r="U23" s="32">
        <v>0</v>
      </c>
      <c r="V23" s="33">
        <f>SUM(N23:U23)</f>
        <v>70</v>
      </c>
    </row>
    <row r="24" spans="1:22" ht="15" customHeight="1">
      <c r="A24" s="21"/>
      <c r="B24" s="98" t="s">
        <v>63</v>
      </c>
      <c r="C24" s="99"/>
      <c r="D24" s="34">
        <f aca="true" t="shared" si="5" ref="D24:L24">SUM(D21:D23)</f>
        <v>8765</v>
      </c>
      <c r="E24" s="34">
        <f t="shared" si="5"/>
        <v>31155</v>
      </c>
      <c r="F24" s="34">
        <f t="shared" si="5"/>
        <v>5846</v>
      </c>
      <c r="G24" s="34">
        <f t="shared" si="5"/>
        <v>9671</v>
      </c>
      <c r="H24" s="34">
        <f t="shared" si="5"/>
        <v>105176</v>
      </c>
      <c r="I24" s="34">
        <f t="shared" si="5"/>
        <v>113886</v>
      </c>
      <c r="J24" s="34">
        <f t="shared" si="5"/>
        <v>8710</v>
      </c>
      <c r="K24" s="34">
        <f t="shared" si="5"/>
        <v>98354</v>
      </c>
      <c r="L24" s="37">
        <f t="shared" si="5"/>
        <v>224761</v>
      </c>
      <c r="M24" s="35">
        <f t="shared" si="1"/>
        <v>173134</v>
      </c>
      <c r="N24" s="34">
        <f aca="true" t="shared" si="6" ref="N24:V24">SUM(N21:N23)</f>
        <v>109764</v>
      </c>
      <c r="O24" s="34">
        <f t="shared" si="6"/>
        <v>0</v>
      </c>
      <c r="P24" s="34">
        <f t="shared" si="6"/>
        <v>30136</v>
      </c>
      <c r="Q24" s="34">
        <f t="shared" si="6"/>
        <v>0</v>
      </c>
      <c r="R24" s="34">
        <f t="shared" si="6"/>
        <v>14135</v>
      </c>
      <c r="S24" s="34">
        <f t="shared" si="6"/>
        <v>18396</v>
      </c>
      <c r="T24" s="34">
        <f t="shared" si="6"/>
        <v>703</v>
      </c>
      <c r="U24" s="34">
        <f t="shared" si="6"/>
        <v>0</v>
      </c>
      <c r="V24" s="36">
        <f t="shared" si="6"/>
        <v>173134</v>
      </c>
    </row>
    <row r="25" spans="1:22" ht="15" customHeight="1">
      <c r="A25" s="19">
        <v>15</v>
      </c>
      <c r="B25" s="94" t="s">
        <v>64</v>
      </c>
      <c r="C25" s="95"/>
      <c r="D25" s="26">
        <v>56722</v>
      </c>
      <c r="E25" s="27">
        <v>1044.83</v>
      </c>
      <c r="F25" s="27">
        <v>1401.52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1044.83</v>
      </c>
      <c r="L25" s="29">
        <v>0</v>
      </c>
      <c r="M25" s="30">
        <f t="shared" si="1"/>
        <v>58123.52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58123.52</v>
      </c>
      <c r="U25" s="32">
        <v>0</v>
      </c>
      <c r="V25" s="33">
        <f>SUM(N25:U25)</f>
        <v>58123.52</v>
      </c>
    </row>
    <row r="26" spans="1:22" ht="15" customHeight="1">
      <c r="A26" s="19">
        <v>16</v>
      </c>
      <c r="B26" s="94" t="s">
        <v>65</v>
      </c>
      <c r="C26" s="95"/>
      <c r="D26" s="26">
        <v>0</v>
      </c>
      <c r="E26" s="27">
        <v>1996</v>
      </c>
      <c r="F26" s="27">
        <v>0</v>
      </c>
      <c r="G26" s="27">
        <v>1506</v>
      </c>
      <c r="H26" s="27">
        <v>2365</v>
      </c>
      <c r="I26" s="27">
        <v>1850</v>
      </c>
      <c r="J26" s="28">
        <f>+I26-H26</f>
        <v>-515</v>
      </c>
      <c r="K26" s="27">
        <v>4017</v>
      </c>
      <c r="L26" s="29">
        <v>4017</v>
      </c>
      <c r="M26" s="30">
        <f t="shared" si="1"/>
        <v>4017</v>
      </c>
      <c r="N26" s="27">
        <v>4017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4017</v>
      </c>
    </row>
    <row r="27" spans="1:22" ht="15" customHeight="1">
      <c r="A27" s="21"/>
      <c r="B27" s="98" t="s">
        <v>66</v>
      </c>
      <c r="C27" s="99"/>
      <c r="D27" s="38">
        <f aca="true" t="shared" si="7" ref="D27:J27">SUM(D25:D26)</f>
        <v>56722</v>
      </c>
      <c r="E27" s="38">
        <f t="shared" si="7"/>
        <v>3040.83</v>
      </c>
      <c r="F27" s="38">
        <f t="shared" si="7"/>
        <v>1401.52</v>
      </c>
      <c r="G27" s="38">
        <f t="shared" si="7"/>
        <v>1506</v>
      </c>
      <c r="H27" s="38">
        <f t="shared" si="7"/>
        <v>2365</v>
      </c>
      <c r="I27" s="38">
        <f t="shared" si="7"/>
        <v>1850</v>
      </c>
      <c r="J27" s="38">
        <f t="shared" si="7"/>
        <v>-515</v>
      </c>
      <c r="K27" s="38">
        <f>L27+M27-(D27+E27+F27+G27)</f>
        <v>4531.999999999993</v>
      </c>
      <c r="L27" s="38">
        <f>SUM(K25:K26)</f>
        <v>5061.83</v>
      </c>
      <c r="M27" s="38">
        <f aca="true" t="shared" si="8" ref="M27:V27">SUM(M25:M26)</f>
        <v>62140.52</v>
      </c>
      <c r="N27" s="38">
        <f t="shared" si="8"/>
        <v>4017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58123.52</v>
      </c>
      <c r="U27" s="38">
        <f t="shared" si="8"/>
        <v>0</v>
      </c>
      <c r="V27" s="39">
        <f t="shared" si="8"/>
        <v>62140.52</v>
      </c>
    </row>
    <row r="28" spans="1:22" ht="15" customHeight="1">
      <c r="A28" s="22"/>
      <c r="B28" s="100" t="s">
        <v>67</v>
      </c>
      <c r="C28" s="101"/>
      <c r="D28" s="40">
        <f aca="true" t="shared" si="9" ref="D28:V28">+D20+D24+D27</f>
        <v>442779</v>
      </c>
      <c r="E28" s="40">
        <f t="shared" si="9"/>
        <v>58284.29</v>
      </c>
      <c r="F28" s="40">
        <f t="shared" si="9"/>
        <v>22991.47</v>
      </c>
      <c r="G28" s="40">
        <f t="shared" si="9"/>
        <v>209700.49</v>
      </c>
      <c r="H28" s="40">
        <f t="shared" si="9"/>
        <v>330322.44</v>
      </c>
      <c r="I28" s="40">
        <f t="shared" si="9"/>
        <v>377256.77999999997</v>
      </c>
      <c r="J28" s="40">
        <f t="shared" si="9"/>
        <v>46934.340000000004</v>
      </c>
      <c r="K28" s="40">
        <f t="shared" si="9"/>
        <v>660676</v>
      </c>
      <c r="L28" s="40">
        <f t="shared" si="9"/>
        <v>383828.81</v>
      </c>
      <c r="M28" s="40">
        <f t="shared" si="9"/>
        <v>408399.06000000006</v>
      </c>
      <c r="N28" s="40">
        <f t="shared" si="9"/>
        <v>140166</v>
      </c>
      <c r="O28" s="40">
        <f t="shared" si="9"/>
        <v>9258.29</v>
      </c>
      <c r="P28" s="40">
        <f t="shared" si="9"/>
        <v>35722</v>
      </c>
      <c r="Q28" s="40">
        <f t="shared" si="9"/>
        <v>0</v>
      </c>
      <c r="R28" s="40">
        <f t="shared" si="9"/>
        <v>45728.32</v>
      </c>
      <c r="S28" s="40">
        <f t="shared" si="9"/>
        <v>45193.53</v>
      </c>
      <c r="T28" s="40">
        <f t="shared" si="9"/>
        <v>130829.9</v>
      </c>
      <c r="U28" s="40">
        <f t="shared" si="9"/>
        <v>1501</v>
      </c>
      <c r="V28" s="41">
        <f t="shared" si="9"/>
        <v>408399.04000000004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3"/>
      <c r="B3" s="3"/>
      <c r="C3" s="4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102" t="s">
        <v>81</v>
      </c>
      <c r="B4" s="103"/>
      <c r="C4" s="104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106" t="s">
        <v>25</v>
      </c>
      <c r="B5" s="107"/>
      <c r="C5" s="108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36.5" customHeight="1">
      <c r="A6" s="109"/>
      <c r="B6" s="110"/>
      <c r="C6" s="111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92" t="s">
        <v>68</v>
      </c>
      <c r="B8" s="92"/>
      <c r="C8" s="92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94" t="s">
        <v>69</v>
      </c>
      <c r="C9" s="105"/>
      <c r="D9" s="2"/>
      <c r="E9" s="42">
        <v>2802</v>
      </c>
      <c r="F9" s="42">
        <v>0</v>
      </c>
      <c r="G9" s="42">
        <v>0</v>
      </c>
      <c r="H9" s="43">
        <v>11502</v>
      </c>
      <c r="I9" s="42">
        <v>13781</v>
      </c>
      <c r="J9" s="44">
        <f aca="true" t="shared" si="0" ref="J9:J17">+I9-H9</f>
        <v>2279</v>
      </c>
      <c r="K9" s="45"/>
      <c r="L9" s="43">
        <v>101275</v>
      </c>
      <c r="M9" s="44">
        <f aca="true" t="shared" si="1" ref="M9:M17">+D9+E9+F9+G9-J9-K9+L9</f>
        <v>101798</v>
      </c>
      <c r="N9" s="43">
        <v>0</v>
      </c>
      <c r="O9" s="45"/>
      <c r="P9" s="43">
        <v>13107</v>
      </c>
      <c r="Q9" s="43">
        <v>0</v>
      </c>
      <c r="R9" s="43">
        <v>30823</v>
      </c>
      <c r="S9" s="43">
        <v>24052</v>
      </c>
      <c r="T9" s="43">
        <v>0</v>
      </c>
      <c r="U9" s="43">
        <v>33816</v>
      </c>
      <c r="V9" s="44">
        <f aca="true" t="shared" si="2" ref="V9:V17">SUM(N9:U9)</f>
        <v>101798</v>
      </c>
    </row>
    <row r="10" spans="1:22" ht="15" customHeight="1">
      <c r="A10" s="1">
        <v>18</v>
      </c>
      <c r="B10" s="94" t="s">
        <v>70</v>
      </c>
      <c r="C10" s="105"/>
      <c r="D10" s="2"/>
      <c r="E10" s="42">
        <v>15825</v>
      </c>
      <c r="F10" s="42">
        <v>0</v>
      </c>
      <c r="G10" s="42">
        <v>0</v>
      </c>
      <c r="H10" s="43">
        <v>21386.35</v>
      </c>
      <c r="I10" s="42">
        <v>19786.95</v>
      </c>
      <c r="J10" s="44">
        <f t="shared" si="0"/>
        <v>-1599.3999999999978</v>
      </c>
      <c r="K10" s="45"/>
      <c r="L10" s="43">
        <v>54236</v>
      </c>
      <c r="M10" s="44">
        <f t="shared" si="1"/>
        <v>71660.4</v>
      </c>
      <c r="N10" s="43">
        <v>0</v>
      </c>
      <c r="O10" s="45"/>
      <c r="P10" s="43">
        <v>16096</v>
      </c>
      <c r="Q10" s="43">
        <v>0</v>
      </c>
      <c r="R10" s="43">
        <v>18962</v>
      </c>
      <c r="S10" s="43">
        <v>10260</v>
      </c>
      <c r="T10" s="43">
        <v>1034.4</v>
      </c>
      <c r="U10" s="43">
        <v>25308</v>
      </c>
      <c r="V10" s="44">
        <f t="shared" si="2"/>
        <v>71660.4</v>
      </c>
    </row>
    <row r="11" spans="1:22" ht="15" customHeight="1">
      <c r="A11" s="1">
        <v>19</v>
      </c>
      <c r="B11" s="94" t="s">
        <v>71</v>
      </c>
      <c r="C11" s="105"/>
      <c r="D11" s="2"/>
      <c r="E11" s="42">
        <v>5383.6</v>
      </c>
      <c r="F11" s="42">
        <v>0</v>
      </c>
      <c r="G11" s="42">
        <v>0</v>
      </c>
      <c r="H11" s="43">
        <v>4643.97</v>
      </c>
      <c r="I11" s="42">
        <v>5875.66</v>
      </c>
      <c r="J11" s="44">
        <f t="shared" si="0"/>
        <v>1231.6899999999996</v>
      </c>
      <c r="K11" s="45"/>
      <c r="L11" s="43">
        <v>13632</v>
      </c>
      <c r="M11" s="44">
        <f t="shared" si="1"/>
        <v>17783.91</v>
      </c>
      <c r="N11" s="43">
        <v>0</v>
      </c>
      <c r="O11" s="45"/>
      <c r="P11" s="43">
        <v>5051</v>
      </c>
      <c r="Q11" s="43">
        <v>0</v>
      </c>
      <c r="R11" s="43">
        <v>741</v>
      </c>
      <c r="S11" s="43">
        <v>0</v>
      </c>
      <c r="T11" s="43">
        <v>0</v>
      </c>
      <c r="U11" s="43">
        <v>11991.91</v>
      </c>
      <c r="V11" s="44">
        <f t="shared" si="2"/>
        <v>17783.91</v>
      </c>
    </row>
    <row r="12" spans="1:22" ht="15" customHeight="1">
      <c r="A12" s="1">
        <v>20</v>
      </c>
      <c r="B12" s="94" t="s">
        <v>72</v>
      </c>
      <c r="C12" s="105"/>
      <c r="D12" s="2"/>
      <c r="E12" s="42">
        <v>7406</v>
      </c>
      <c r="F12" s="42">
        <v>0</v>
      </c>
      <c r="G12" s="42">
        <v>5222</v>
      </c>
      <c r="H12" s="43">
        <v>20804</v>
      </c>
      <c r="I12" s="42">
        <v>19206</v>
      </c>
      <c r="J12" s="44">
        <f t="shared" si="0"/>
        <v>-1598</v>
      </c>
      <c r="K12" s="45"/>
      <c r="L12" s="43">
        <v>42168</v>
      </c>
      <c r="M12" s="44">
        <f t="shared" si="1"/>
        <v>56394</v>
      </c>
      <c r="N12" s="43">
        <v>16882</v>
      </c>
      <c r="O12" s="45"/>
      <c r="P12" s="43">
        <v>7081</v>
      </c>
      <c r="Q12" s="43">
        <v>0</v>
      </c>
      <c r="R12" s="43">
        <v>26937</v>
      </c>
      <c r="S12" s="43">
        <v>5494</v>
      </c>
      <c r="T12" s="43">
        <v>0</v>
      </c>
      <c r="U12" s="43">
        <v>0</v>
      </c>
      <c r="V12" s="44">
        <f t="shared" si="2"/>
        <v>56394</v>
      </c>
    </row>
    <row r="13" spans="1:22" ht="15" customHeight="1">
      <c r="A13" s="1">
        <v>21</v>
      </c>
      <c r="B13" s="94" t="s">
        <v>73</v>
      </c>
      <c r="C13" s="105"/>
      <c r="D13" s="2"/>
      <c r="E13" s="42">
        <v>0</v>
      </c>
      <c r="F13" s="42">
        <v>0</v>
      </c>
      <c r="G13" s="42">
        <v>0</v>
      </c>
      <c r="H13" s="43">
        <v>2336</v>
      </c>
      <c r="I13" s="42">
        <v>2919</v>
      </c>
      <c r="J13" s="44">
        <f t="shared" si="0"/>
        <v>583</v>
      </c>
      <c r="K13" s="45"/>
      <c r="L13" s="43">
        <v>4772</v>
      </c>
      <c r="M13" s="44">
        <f t="shared" si="1"/>
        <v>4189</v>
      </c>
      <c r="N13" s="43">
        <v>0</v>
      </c>
      <c r="O13" s="45"/>
      <c r="P13" s="43">
        <v>0</v>
      </c>
      <c r="Q13" s="43">
        <v>0</v>
      </c>
      <c r="R13" s="43">
        <v>4189</v>
      </c>
      <c r="S13" s="43">
        <v>0</v>
      </c>
      <c r="T13" s="43">
        <v>0</v>
      </c>
      <c r="U13" s="43">
        <v>0</v>
      </c>
      <c r="V13" s="44">
        <f t="shared" si="2"/>
        <v>4189</v>
      </c>
    </row>
    <row r="14" spans="1:22" ht="15" customHeight="1">
      <c r="A14" s="1">
        <v>22</v>
      </c>
      <c r="B14" s="94" t="s">
        <v>74</v>
      </c>
      <c r="C14" s="105"/>
      <c r="D14" s="2"/>
      <c r="E14" s="42">
        <v>0</v>
      </c>
      <c r="F14" s="42">
        <v>0</v>
      </c>
      <c r="G14" s="42">
        <v>0</v>
      </c>
      <c r="H14" s="43">
        <v>7075</v>
      </c>
      <c r="I14" s="42">
        <v>6329</v>
      </c>
      <c r="J14" s="44">
        <f t="shared" si="0"/>
        <v>-746</v>
      </c>
      <c r="K14" s="45"/>
      <c r="L14" s="43">
        <v>5514</v>
      </c>
      <c r="M14" s="44">
        <f t="shared" si="1"/>
        <v>6260</v>
      </c>
      <c r="N14" s="43">
        <v>0</v>
      </c>
      <c r="O14" s="45"/>
      <c r="P14" s="43">
        <v>3377</v>
      </c>
      <c r="Q14" s="43">
        <v>0</v>
      </c>
      <c r="R14" s="43">
        <v>1001</v>
      </c>
      <c r="S14" s="43">
        <v>1562</v>
      </c>
      <c r="T14" s="43">
        <v>0</v>
      </c>
      <c r="U14" s="43">
        <v>320</v>
      </c>
      <c r="V14" s="44">
        <f t="shared" si="2"/>
        <v>6260</v>
      </c>
    </row>
    <row r="15" spans="1:22" ht="15" customHeight="1">
      <c r="A15" s="1">
        <v>23</v>
      </c>
      <c r="B15" s="94" t="s">
        <v>75</v>
      </c>
      <c r="C15" s="105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94" t="s">
        <v>76</v>
      </c>
      <c r="C16" s="105"/>
      <c r="D16" s="2"/>
      <c r="E16" s="42">
        <v>0</v>
      </c>
      <c r="F16" s="42">
        <v>0</v>
      </c>
      <c r="G16" s="42">
        <v>0</v>
      </c>
      <c r="H16" s="42">
        <v>14688</v>
      </c>
      <c r="I16" s="42">
        <v>12088</v>
      </c>
      <c r="J16" s="44">
        <f t="shared" si="0"/>
        <v>-2600</v>
      </c>
      <c r="K16" s="45"/>
      <c r="L16" s="43">
        <v>8530</v>
      </c>
      <c r="M16" s="44">
        <f t="shared" si="1"/>
        <v>11130</v>
      </c>
      <c r="N16" s="43">
        <v>0</v>
      </c>
      <c r="O16" s="45"/>
      <c r="P16" s="43">
        <v>5653</v>
      </c>
      <c r="Q16" s="43">
        <v>0</v>
      </c>
      <c r="R16" s="43">
        <v>604</v>
      </c>
      <c r="S16" s="43">
        <v>4873</v>
      </c>
      <c r="T16" s="43">
        <v>0</v>
      </c>
      <c r="U16" s="43">
        <v>0</v>
      </c>
      <c r="V16" s="44">
        <f t="shared" si="2"/>
        <v>11130</v>
      </c>
    </row>
    <row r="17" spans="1:22" ht="15" customHeight="1">
      <c r="A17" s="1">
        <v>25</v>
      </c>
      <c r="B17" s="94" t="s">
        <v>77</v>
      </c>
      <c r="C17" s="105"/>
      <c r="D17" s="2"/>
      <c r="E17" s="42">
        <v>0</v>
      </c>
      <c r="F17" s="42">
        <v>0</v>
      </c>
      <c r="G17" s="42">
        <v>185</v>
      </c>
      <c r="H17" s="42">
        <v>31396</v>
      </c>
      <c r="I17" s="42">
        <v>26776</v>
      </c>
      <c r="J17" s="44">
        <f t="shared" si="0"/>
        <v>-4620</v>
      </c>
      <c r="K17" s="45"/>
      <c r="L17" s="43">
        <v>42223.85</v>
      </c>
      <c r="M17" s="44">
        <f t="shared" si="1"/>
        <v>47028.85</v>
      </c>
      <c r="N17" s="43">
        <v>0</v>
      </c>
      <c r="O17" s="45"/>
      <c r="P17" s="43">
        <v>0</v>
      </c>
      <c r="Q17" s="43">
        <v>0</v>
      </c>
      <c r="R17" s="43">
        <v>31120</v>
      </c>
      <c r="S17" s="43">
        <v>15908.85</v>
      </c>
      <c r="T17" s="43">
        <v>0</v>
      </c>
      <c r="U17" s="43">
        <v>0</v>
      </c>
      <c r="V17" s="44">
        <f t="shared" si="2"/>
        <v>47028.85</v>
      </c>
    </row>
    <row r="18" spans="1:22" ht="15" customHeight="1">
      <c r="A18" s="24"/>
      <c r="B18" s="112" t="s">
        <v>78</v>
      </c>
      <c r="C18" s="113"/>
      <c r="D18" s="46">
        <f aca="true" t="shared" si="3" ref="D18:V18">SUM(D9:D17)</f>
        <v>0</v>
      </c>
      <c r="E18" s="47">
        <f t="shared" si="3"/>
        <v>31416.6</v>
      </c>
      <c r="F18" s="47">
        <f t="shared" si="3"/>
        <v>0</v>
      </c>
      <c r="G18" s="47">
        <f t="shared" si="3"/>
        <v>5407</v>
      </c>
      <c r="H18" s="47">
        <f t="shared" si="3"/>
        <v>113831.32</v>
      </c>
      <c r="I18" s="47">
        <f t="shared" si="3"/>
        <v>106761.61</v>
      </c>
      <c r="J18" s="48">
        <f t="shared" si="3"/>
        <v>-7069.709999999998</v>
      </c>
      <c r="K18" s="47">
        <f t="shared" si="3"/>
        <v>0</v>
      </c>
      <c r="L18" s="49">
        <f t="shared" si="3"/>
        <v>272350.85</v>
      </c>
      <c r="M18" s="48">
        <f t="shared" si="3"/>
        <v>316244.16</v>
      </c>
      <c r="N18" s="48">
        <f t="shared" si="3"/>
        <v>16882</v>
      </c>
      <c r="O18" s="48">
        <f t="shared" si="3"/>
        <v>0</v>
      </c>
      <c r="P18" s="47">
        <f t="shared" si="3"/>
        <v>50365</v>
      </c>
      <c r="Q18" s="47">
        <f t="shared" si="3"/>
        <v>0</v>
      </c>
      <c r="R18" s="47">
        <f t="shared" si="3"/>
        <v>114377</v>
      </c>
      <c r="S18" s="47">
        <f t="shared" si="3"/>
        <v>62149.85</v>
      </c>
      <c r="T18" s="47">
        <f t="shared" si="3"/>
        <v>1034.4</v>
      </c>
      <c r="U18" s="47">
        <f t="shared" si="3"/>
        <v>71435.91</v>
      </c>
      <c r="V18" s="48">
        <f t="shared" si="3"/>
        <v>316244.16</v>
      </c>
    </row>
    <row r="22" spans="8:11" ht="15" customHeight="1">
      <c r="H22" s="114" t="s">
        <v>79</v>
      </c>
      <c r="I22" s="114"/>
      <c r="J22" s="114"/>
      <c r="K22" s="8">
        <f>+('semilavorati mensile'!K28)-('semilavorati mensile'!L28+'monomeri mensile'!L18)</f>
        <v>4496.340000000084</v>
      </c>
    </row>
  </sheetData>
  <sheetProtection selectLockedCells="1" selectUnlockedCells="1"/>
  <mergeCells count="41"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70"/>
      <c r="O1" s="70"/>
      <c r="P1" s="70"/>
      <c r="Q1" s="70"/>
      <c r="R1" s="70"/>
      <c r="S1" s="70"/>
      <c r="T1" s="70"/>
      <c r="U1" s="70"/>
    </row>
    <row r="2" spans="1:21" ht="21" customHeight="1">
      <c r="A2" s="50"/>
      <c r="B2" s="115" t="s">
        <v>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51"/>
      <c r="B3" s="52"/>
      <c r="C3" s="117" t="s">
        <v>4</v>
      </c>
      <c r="D3" s="118"/>
      <c r="E3" s="118"/>
      <c r="F3" s="118"/>
      <c r="G3" s="118"/>
      <c r="H3" s="118"/>
      <c r="I3" s="118"/>
      <c r="J3" s="118"/>
      <c r="K3" s="118"/>
      <c r="L3" s="119"/>
      <c r="M3" s="120" t="s">
        <v>5</v>
      </c>
      <c r="N3" s="121"/>
      <c r="O3" s="121"/>
      <c r="P3" s="121"/>
      <c r="Q3" s="121"/>
      <c r="R3" s="121"/>
      <c r="S3" s="121"/>
      <c r="T3" s="121"/>
      <c r="U3" s="122"/>
    </row>
    <row r="4" spans="1:21" ht="12.75" customHeight="1">
      <c r="A4" s="129" t="s">
        <v>81</v>
      </c>
      <c r="B4" s="130"/>
      <c r="C4" s="123" t="s">
        <v>6</v>
      </c>
      <c r="D4" s="126" t="s">
        <v>7</v>
      </c>
      <c r="E4" s="123" t="s">
        <v>8</v>
      </c>
      <c r="F4" s="126" t="s">
        <v>9</v>
      </c>
      <c r="G4" s="123" t="s">
        <v>10</v>
      </c>
      <c r="H4" s="126" t="s">
        <v>11</v>
      </c>
      <c r="I4" s="123" t="s">
        <v>12</v>
      </c>
      <c r="J4" s="126" t="s">
        <v>13</v>
      </c>
      <c r="K4" s="123" t="s">
        <v>14</v>
      </c>
      <c r="L4" s="126" t="s">
        <v>15</v>
      </c>
      <c r="M4" s="123" t="s">
        <v>16</v>
      </c>
      <c r="N4" s="126" t="s">
        <v>17</v>
      </c>
      <c r="O4" s="123" t="s">
        <v>18</v>
      </c>
      <c r="P4" s="126" t="s">
        <v>19</v>
      </c>
      <c r="Q4" s="123" t="s">
        <v>20</v>
      </c>
      <c r="R4" s="126" t="s">
        <v>21</v>
      </c>
      <c r="S4" s="123" t="s">
        <v>22</v>
      </c>
      <c r="T4" s="126" t="s">
        <v>23</v>
      </c>
      <c r="U4" s="123" t="s">
        <v>24</v>
      </c>
    </row>
    <row r="5" spans="1:21" ht="15.75" customHeight="1">
      <c r="A5" s="131" t="s">
        <v>80</v>
      </c>
      <c r="B5" s="132"/>
      <c r="C5" s="124"/>
      <c r="D5" s="127"/>
      <c r="E5" s="124"/>
      <c r="F5" s="127"/>
      <c r="G5" s="124"/>
      <c r="H5" s="127"/>
      <c r="I5" s="124"/>
      <c r="J5" s="127"/>
      <c r="K5" s="124"/>
      <c r="L5" s="127"/>
      <c r="M5" s="124"/>
      <c r="N5" s="127"/>
      <c r="O5" s="124"/>
      <c r="P5" s="127"/>
      <c r="Q5" s="124"/>
      <c r="R5" s="127"/>
      <c r="S5" s="124"/>
      <c r="T5" s="127"/>
      <c r="U5" s="124"/>
    </row>
    <row r="6" spans="1:21" ht="124.5" customHeight="1">
      <c r="A6" s="131"/>
      <c r="B6" s="132"/>
      <c r="C6" s="125"/>
      <c r="D6" s="128"/>
      <c r="E6" s="125"/>
      <c r="F6" s="128"/>
      <c r="G6" s="125"/>
      <c r="H6" s="128"/>
      <c r="I6" s="125"/>
      <c r="J6" s="128"/>
      <c r="K6" s="125"/>
      <c r="L6" s="128"/>
      <c r="M6" s="125"/>
      <c r="N6" s="128"/>
      <c r="O6" s="125"/>
      <c r="P6" s="128"/>
      <c r="Q6" s="125"/>
      <c r="R6" s="128"/>
      <c r="S6" s="125"/>
      <c r="T6" s="128"/>
      <c r="U6" s="125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33" t="s">
        <v>47</v>
      </c>
      <c r="B8" s="134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56045</v>
      </c>
      <c r="D9" s="26">
        <v>0</v>
      </c>
      <c r="E9" s="26">
        <v>5252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33799</v>
      </c>
      <c r="K9" s="29">
        <v>411243.7</v>
      </c>
      <c r="L9" s="30">
        <f aca="true" t="shared" si="1" ref="L9:L26">C9+D9+E9+F9-(I9+J9)+K9</f>
        <v>438741.7</v>
      </c>
      <c r="M9" s="27">
        <v>36725</v>
      </c>
      <c r="N9" s="31">
        <v>53749</v>
      </c>
      <c r="O9" s="27">
        <v>0</v>
      </c>
      <c r="P9" s="27">
        <v>0</v>
      </c>
      <c r="Q9" s="27">
        <v>0</v>
      </c>
      <c r="R9" s="27">
        <v>0</v>
      </c>
      <c r="S9" s="27">
        <v>339017.7</v>
      </c>
      <c r="T9" s="32">
        <v>9250</v>
      </c>
      <c r="U9" s="33">
        <f aca="true" t="shared" si="2" ref="U9:U19">SUM(M9:T9)</f>
        <v>438741.7</v>
      </c>
    </row>
    <row r="10" spans="1:21" ht="15" customHeight="1">
      <c r="A10" s="19">
        <v>2</v>
      </c>
      <c r="B10" s="19" t="s">
        <v>49</v>
      </c>
      <c r="C10" s="26">
        <v>83309</v>
      </c>
      <c r="D10" s="26">
        <v>0</v>
      </c>
      <c r="E10" s="26">
        <v>0</v>
      </c>
      <c r="F10" s="27">
        <v>57572</v>
      </c>
      <c r="G10" s="27">
        <v>11693</v>
      </c>
      <c r="H10" s="27">
        <v>7576</v>
      </c>
      <c r="I10" s="28">
        <f t="shared" si="0"/>
        <v>-4117</v>
      </c>
      <c r="J10" s="27">
        <v>141456</v>
      </c>
      <c r="K10" s="29">
        <v>92277</v>
      </c>
      <c r="L10" s="30">
        <f t="shared" si="1"/>
        <v>95819</v>
      </c>
      <c r="M10" s="27">
        <v>43206</v>
      </c>
      <c r="N10" s="31">
        <v>0</v>
      </c>
      <c r="O10" s="27">
        <v>51007</v>
      </c>
      <c r="P10" s="27">
        <v>0</v>
      </c>
      <c r="Q10" s="27">
        <v>867</v>
      </c>
      <c r="R10" s="27">
        <v>0</v>
      </c>
      <c r="S10" s="27">
        <v>739</v>
      </c>
      <c r="T10" s="32">
        <v>0</v>
      </c>
      <c r="U10" s="33">
        <f t="shared" si="2"/>
        <v>95819</v>
      </c>
    </row>
    <row r="11" spans="1:21" ht="15" customHeight="1">
      <c r="A11" s="60">
        <v>3</v>
      </c>
      <c r="B11" s="60" t="s">
        <v>50</v>
      </c>
      <c r="C11" s="26">
        <v>1538466</v>
      </c>
      <c r="D11" s="26">
        <v>79282</v>
      </c>
      <c r="E11" s="26">
        <v>0</v>
      </c>
      <c r="F11" s="26">
        <v>514325</v>
      </c>
      <c r="G11" s="27">
        <v>62931</v>
      </c>
      <c r="H11" s="27">
        <v>93701</v>
      </c>
      <c r="I11" s="28">
        <f t="shared" si="0"/>
        <v>30770</v>
      </c>
      <c r="J11" s="27">
        <v>2101303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485435</v>
      </c>
      <c r="D12" s="26">
        <v>0</v>
      </c>
      <c r="E12" s="26">
        <v>0</v>
      </c>
      <c r="F12" s="27">
        <v>0</v>
      </c>
      <c r="G12" s="27">
        <v>33601</v>
      </c>
      <c r="H12" s="26">
        <v>41395</v>
      </c>
      <c r="I12" s="28">
        <f t="shared" si="0"/>
        <v>7794</v>
      </c>
      <c r="J12" s="27">
        <v>477115</v>
      </c>
      <c r="K12" s="29">
        <v>0</v>
      </c>
      <c r="L12" s="30">
        <f t="shared" si="1"/>
        <v>526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32">
        <v>526</v>
      </c>
      <c r="U12" s="33">
        <f t="shared" si="2"/>
        <v>526</v>
      </c>
    </row>
    <row r="13" spans="1:21" ht="15" customHeight="1">
      <c r="A13" s="19">
        <v>5</v>
      </c>
      <c r="B13" s="19" t="s">
        <v>52</v>
      </c>
      <c r="C13" s="26">
        <v>160192</v>
      </c>
      <c r="D13" s="26">
        <v>0</v>
      </c>
      <c r="E13" s="26">
        <v>0</v>
      </c>
      <c r="F13" s="27">
        <v>135328</v>
      </c>
      <c r="G13" s="27">
        <v>64679</v>
      </c>
      <c r="H13" s="27">
        <v>51268</v>
      </c>
      <c r="I13" s="28">
        <f t="shared" si="0"/>
        <v>-13411</v>
      </c>
      <c r="J13" s="27">
        <v>249655</v>
      </c>
      <c r="K13" s="29">
        <v>202552</v>
      </c>
      <c r="L13" s="30">
        <f t="shared" si="1"/>
        <v>261828</v>
      </c>
      <c r="M13" s="27">
        <v>0</v>
      </c>
      <c r="N13" s="31">
        <v>0</v>
      </c>
      <c r="O13" s="27">
        <v>0</v>
      </c>
      <c r="P13" s="27">
        <v>0</v>
      </c>
      <c r="Q13" s="27">
        <v>99479</v>
      </c>
      <c r="R13" s="27">
        <v>162349</v>
      </c>
      <c r="S13" s="27">
        <v>0</v>
      </c>
      <c r="T13" s="32">
        <v>0</v>
      </c>
      <c r="U13" s="33">
        <f t="shared" si="2"/>
        <v>261828</v>
      </c>
    </row>
    <row r="14" spans="1:21" ht="15" customHeight="1">
      <c r="A14" s="19">
        <v>6</v>
      </c>
      <c r="B14" s="19" t="s">
        <v>53</v>
      </c>
      <c r="C14" s="26">
        <v>172723</v>
      </c>
      <c r="D14" s="27">
        <v>0</v>
      </c>
      <c r="E14" s="27">
        <v>0</v>
      </c>
      <c r="F14" s="27">
        <v>0</v>
      </c>
      <c r="G14" s="27">
        <v>6833</v>
      </c>
      <c r="H14" s="27">
        <v>5251</v>
      </c>
      <c r="I14" s="28">
        <f t="shared" si="0"/>
        <v>-1582</v>
      </c>
      <c r="J14" s="27">
        <v>173428</v>
      </c>
      <c r="K14" s="29">
        <v>99619</v>
      </c>
      <c r="L14" s="30">
        <f t="shared" si="1"/>
        <v>100496</v>
      </c>
      <c r="M14" s="27">
        <v>98518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1978</v>
      </c>
      <c r="T14" s="32">
        <v>0</v>
      </c>
      <c r="U14" s="33">
        <f t="shared" si="2"/>
        <v>100496</v>
      </c>
    </row>
    <row r="15" spans="1:21" ht="15" customHeight="1">
      <c r="A15" s="19">
        <v>7</v>
      </c>
      <c r="B15" s="19" t="s">
        <v>54</v>
      </c>
      <c r="C15" s="26">
        <v>58507</v>
      </c>
      <c r="D15" s="27">
        <v>0</v>
      </c>
      <c r="E15" s="27">
        <v>0</v>
      </c>
      <c r="F15" s="27">
        <v>36679.43</v>
      </c>
      <c r="G15" s="27">
        <v>14642.75</v>
      </c>
      <c r="H15" s="27">
        <v>11215.27</v>
      </c>
      <c r="I15" s="28">
        <f t="shared" si="0"/>
        <v>-3427.4799999999996</v>
      </c>
      <c r="J15" s="27">
        <v>75072.9</v>
      </c>
      <c r="K15" s="29">
        <v>0</v>
      </c>
      <c r="L15" s="30">
        <f t="shared" si="1"/>
        <v>23541.009999999995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23541</v>
      </c>
      <c r="T15" s="32">
        <v>0</v>
      </c>
      <c r="U15" s="33">
        <f t="shared" si="2"/>
        <v>23541</v>
      </c>
    </row>
    <row r="16" spans="1:21" ht="15" customHeight="1">
      <c r="A16" s="19">
        <v>8</v>
      </c>
      <c r="B16" s="19" t="s">
        <v>55</v>
      </c>
      <c r="C16" s="26">
        <v>41007</v>
      </c>
      <c r="D16" s="27">
        <v>32848.69</v>
      </c>
      <c r="E16" s="27">
        <v>5429.5</v>
      </c>
      <c r="F16" s="27">
        <v>3259.81</v>
      </c>
      <c r="G16" s="27">
        <v>29291.62</v>
      </c>
      <c r="H16" s="27">
        <v>22539.46</v>
      </c>
      <c r="I16" s="28">
        <f t="shared" si="0"/>
        <v>-6752.16</v>
      </c>
      <c r="J16" s="27">
        <v>35040.78</v>
      </c>
      <c r="K16" s="29">
        <v>60109</v>
      </c>
      <c r="L16" s="30">
        <f t="shared" si="1"/>
        <v>114365.38</v>
      </c>
      <c r="M16" s="27">
        <v>0</v>
      </c>
      <c r="N16" s="31">
        <v>12521.39</v>
      </c>
      <c r="O16" s="27">
        <v>9291</v>
      </c>
      <c r="P16" s="27">
        <v>0</v>
      </c>
      <c r="Q16" s="27">
        <v>47962</v>
      </c>
      <c r="R16" s="27">
        <v>2367</v>
      </c>
      <c r="S16" s="27">
        <v>41806</v>
      </c>
      <c r="T16" s="32">
        <v>418</v>
      </c>
      <c r="U16" s="33">
        <f t="shared" si="2"/>
        <v>114365.39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1114</v>
      </c>
      <c r="F17" s="27">
        <v>0</v>
      </c>
      <c r="G17" s="27">
        <v>7304</v>
      </c>
      <c r="H17" s="27">
        <v>8856</v>
      </c>
      <c r="I17" s="28">
        <f t="shared" si="0"/>
        <v>1552</v>
      </c>
      <c r="J17" s="27">
        <v>2670</v>
      </c>
      <c r="K17" s="29">
        <v>4138</v>
      </c>
      <c r="L17" s="30">
        <f t="shared" si="1"/>
        <v>1030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1030</v>
      </c>
      <c r="U17" s="33">
        <f t="shared" si="2"/>
        <v>1030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59558.75</v>
      </c>
      <c r="F19" s="27">
        <v>18743.88</v>
      </c>
      <c r="G19" s="27">
        <v>22686.49</v>
      </c>
      <c r="H19" s="27">
        <v>19719.05</v>
      </c>
      <c r="I19" s="28">
        <f t="shared" si="0"/>
        <v>-2967.4400000000023</v>
      </c>
      <c r="J19" s="27">
        <v>48128.69</v>
      </c>
      <c r="K19" s="29">
        <v>46489.14</v>
      </c>
      <c r="L19" s="30">
        <f t="shared" si="1"/>
        <v>79630.52</v>
      </c>
      <c r="M19" s="27">
        <v>0</v>
      </c>
      <c r="N19" s="31">
        <v>0</v>
      </c>
      <c r="O19" s="27">
        <v>0</v>
      </c>
      <c r="P19" s="27">
        <v>0</v>
      </c>
      <c r="Q19" s="27">
        <v>15492.12</v>
      </c>
      <c r="R19" s="27">
        <v>34052.31</v>
      </c>
      <c r="S19" s="27">
        <v>30086.08</v>
      </c>
      <c r="T19" s="32">
        <v>0</v>
      </c>
      <c r="U19" s="33">
        <f t="shared" si="2"/>
        <v>79630.51000000001</v>
      </c>
    </row>
    <row r="20" spans="1:21" ht="15" customHeight="1">
      <c r="A20" s="61"/>
      <c r="B20" s="61" t="s">
        <v>59</v>
      </c>
      <c r="C20" s="34">
        <f aca="true" t="shared" si="3" ref="C20:K20">SUM(C9:C19)</f>
        <v>2595684</v>
      </c>
      <c r="D20" s="34">
        <f t="shared" si="3"/>
        <v>112130.69</v>
      </c>
      <c r="E20" s="34">
        <f t="shared" si="3"/>
        <v>71354.25</v>
      </c>
      <c r="F20" s="34">
        <f t="shared" si="3"/>
        <v>765908.1200000001</v>
      </c>
      <c r="G20" s="34">
        <f t="shared" si="3"/>
        <v>253661.86</v>
      </c>
      <c r="H20" s="34">
        <f t="shared" si="3"/>
        <v>261520.77999999997</v>
      </c>
      <c r="I20" s="34">
        <f t="shared" si="3"/>
        <v>7858.919999999998</v>
      </c>
      <c r="J20" s="34">
        <f t="shared" si="3"/>
        <v>3337668.3699999996</v>
      </c>
      <c r="K20" s="34">
        <f t="shared" si="3"/>
        <v>916427.84</v>
      </c>
      <c r="L20" s="35">
        <f t="shared" si="1"/>
        <v>1115977.6100000003</v>
      </c>
      <c r="M20" s="34">
        <f aca="true" t="shared" si="4" ref="M20:U20">SUM(M9:M19)</f>
        <v>178449</v>
      </c>
      <c r="N20" s="34">
        <f t="shared" si="4"/>
        <v>66270.39</v>
      </c>
      <c r="O20" s="34">
        <f t="shared" si="4"/>
        <v>60298</v>
      </c>
      <c r="P20" s="34">
        <f t="shared" si="4"/>
        <v>0</v>
      </c>
      <c r="Q20" s="34">
        <f t="shared" si="4"/>
        <v>163800.12</v>
      </c>
      <c r="R20" s="34">
        <f t="shared" si="4"/>
        <v>198768.31</v>
      </c>
      <c r="S20" s="34">
        <f t="shared" si="4"/>
        <v>437167.78</v>
      </c>
      <c r="T20" s="34">
        <f t="shared" si="4"/>
        <v>11224</v>
      </c>
      <c r="U20" s="36">
        <f t="shared" si="4"/>
        <v>1115977.6</v>
      </c>
    </row>
    <row r="21" spans="1:21" ht="15" customHeight="1">
      <c r="A21" s="19">
        <v>12</v>
      </c>
      <c r="B21" s="19" t="s">
        <v>60</v>
      </c>
      <c r="C21" s="26">
        <v>21338</v>
      </c>
      <c r="D21" s="27">
        <v>146195</v>
      </c>
      <c r="E21" s="27">
        <v>373</v>
      </c>
      <c r="F21" s="27">
        <v>6111</v>
      </c>
      <c r="G21" s="27">
        <v>10962</v>
      </c>
      <c r="H21" s="27">
        <v>11084</v>
      </c>
      <c r="I21" s="28">
        <f>+H21-G21</f>
        <v>122</v>
      </c>
      <c r="J21" s="27">
        <v>218830</v>
      </c>
      <c r="K21" s="29">
        <v>256217</v>
      </c>
      <c r="L21" s="30">
        <f t="shared" si="1"/>
        <v>211282</v>
      </c>
      <c r="M21" s="27">
        <v>92924</v>
      </c>
      <c r="N21" s="31">
        <v>0</v>
      </c>
      <c r="O21" s="27">
        <v>69030</v>
      </c>
      <c r="P21" s="27">
        <v>0</v>
      </c>
      <c r="Q21" s="27">
        <v>45013</v>
      </c>
      <c r="R21" s="27">
        <v>0</v>
      </c>
      <c r="S21" s="27">
        <v>4315</v>
      </c>
      <c r="T21" s="32">
        <v>0</v>
      </c>
      <c r="U21" s="33">
        <f>SUM(M21:T21)</f>
        <v>211282</v>
      </c>
    </row>
    <row r="22" spans="1:21" ht="15" customHeight="1">
      <c r="A22" s="19">
        <v>13</v>
      </c>
      <c r="B22" s="19" t="s">
        <v>61</v>
      </c>
      <c r="C22" s="26">
        <v>37616</v>
      </c>
      <c r="D22" s="27">
        <v>7796</v>
      </c>
      <c r="E22" s="27">
        <v>4003</v>
      </c>
      <c r="F22" s="27">
        <v>54671</v>
      </c>
      <c r="G22" s="27">
        <v>69774</v>
      </c>
      <c r="H22" s="27">
        <v>78671</v>
      </c>
      <c r="I22" s="28">
        <f>+H22-G22</f>
        <v>8897</v>
      </c>
      <c r="J22" s="27">
        <v>193403</v>
      </c>
      <c r="K22" s="29">
        <v>1021947</v>
      </c>
      <c r="L22" s="30">
        <f t="shared" si="1"/>
        <v>923733</v>
      </c>
      <c r="M22" s="27">
        <v>607314</v>
      </c>
      <c r="N22" s="31">
        <v>0</v>
      </c>
      <c r="O22" s="27">
        <v>143046</v>
      </c>
      <c r="P22" s="27">
        <v>0</v>
      </c>
      <c r="Q22" s="27">
        <v>30881</v>
      </c>
      <c r="R22" s="27">
        <v>142492</v>
      </c>
      <c r="S22" s="27">
        <v>0</v>
      </c>
      <c r="T22" s="32">
        <v>0</v>
      </c>
      <c r="U22" s="33">
        <f>SUM(M22:T22)</f>
        <v>923733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48803</v>
      </c>
      <c r="F23" s="27">
        <v>34822</v>
      </c>
      <c r="G23" s="27">
        <v>31071</v>
      </c>
      <c r="H23" s="27">
        <v>24131</v>
      </c>
      <c r="I23" s="28">
        <f>+H23-G23</f>
        <v>-6940</v>
      </c>
      <c r="J23" s="27">
        <v>215767</v>
      </c>
      <c r="K23" s="29">
        <v>132912</v>
      </c>
      <c r="L23" s="30">
        <f t="shared" si="1"/>
        <v>7710</v>
      </c>
      <c r="M23" s="27">
        <v>0</v>
      </c>
      <c r="N23" s="31">
        <v>0</v>
      </c>
      <c r="O23" s="27">
        <v>0</v>
      </c>
      <c r="P23" s="27">
        <v>0</v>
      </c>
      <c r="Q23" s="27">
        <v>4002</v>
      </c>
      <c r="R23" s="27">
        <v>3708</v>
      </c>
      <c r="S23" s="27">
        <v>0</v>
      </c>
      <c r="T23" s="32">
        <v>0</v>
      </c>
      <c r="U23" s="33">
        <f>SUM(M23:T23)</f>
        <v>7710</v>
      </c>
    </row>
    <row r="24" spans="1:21" ht="15" customHeight="1">
      <c r="A24" s="61"/>
      <c r="B24" s="61" t="s">
        <v>63</v>
      </c>
      <c r="C24" s="34">
        <f aca="true" t="shared" si="5" ref="C24:K24">SUM(C21:C23)</f>
        <v>58954</v>
      </c>
      <c r="D24" s="34">
        <f t="shared" si="5"/>
        <v>153991</v>
      </c>
      <c r="E24" s="34">
        <f t="shared" si="5"/>
        <v>53179</v>
      </c>
      <c r="F24" s="34">
        <f t="shared" si="5"/>
        <v>95604</v>
      </c>
      <c r="G24" s="34">
        <f t="shared" si="5"/>
        <v>111807</v>
      </c>
      <c r="H24" s="34">
        <f t="shared" si="5"/>
        <v>113886</v>
      </c>
      <c r="I24" s="34">
        <f t="shared" si="5"/>
        <v>2079</v>
      </c>
      <c r="J24" s="34">
        <f t="shared" si="5"/>
        <v>628000</v>
      </c>
      <c r="K24" s="37">
        <f t="shared" si="5"/>
        <v>1411076</v>
      </c>
      <c r="L24" s="35">
        <f t="shared" si="1"/>
        <v>1142725</v>
      </c>
      <c r="M24" s="34">
        <f aca="true" t="shared" si="6" ref="M24:U24">SUM(M21:M23)</f>
        <v>700238</v>
      </c>
      <c r="N24" s="34">
        <f t="shared" si="6"/>
        <v>0</v>
      </c>
      <c r="O24" s="34">
        <f t="shared" si="6"/>
        <v>212076</v>
      </c>
      <c r="P24" s="34">
        <f t="shared" si="6"/>
        <v>0</v>
      </c>
      <c r="Q24" s="34">
        <f t="shared" si="6"/>
        <v>79896</v>
      </c>
      <c r="R24" s="34">
        <f t="shared" si="6"/>
        <v>146200</v>
      </c>
      <c r="S24" s="34">
        <f t="shared" si="6"/>
        <v>4315</v>
      </c>
      <c r="T24" s="34">
        <f t="shared" si="6"/>
        <v>0</v>
      </c>
      <c r="U24" s="36">
        <f t="shared" si="6"/>
        <v>1142725</v>
      </c>
    </row>
    <row r="25" spans="1:21" ht="15" customHeight="1">
      <c r="A25" s="19">
        <v>15</v>
      </c>
      <c r="B25" s="19" t="s">
        <v>64</v>
      </c>
      <c r="C25" s="26">
        <v>452467</v>
      </c>
      <c r="D25" s="27">
        <v>6752.94</v>
      </c>
      <c r="E25" s="27">
        <v>9386.69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6752.94</v>
      </c>
      <c r="K25" s="29">
        <v>0</v>
      </c>
      <c r="L25" s="30">
        <f t="shared" si="1"/>
        <v>461853.69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461853.69</v>
      </c>
      <c r="T25" s="32">
        <v>0</v>
      </c>
      <c r="U25" s="33">
        <f>SUM(M25:T25)</f>
        <v>461853.69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24585</v>
      </c>
      <c r="E26" s="27">
        <v>0</v>
      </c>
      <c r="F26" s="27">
        <v>2997</v>
      </c>
      <c r="G26" s="27">
        <v>487</v>
      </c>
      <c r="H26" s="27">
        <v>1850</v>
      </c>
      <c r="I26" s="28">
        <f>+H26-G26</f>
        <v>1363</v>
      </c>
      <c r="J26" s="27">
        <v>26219</v>
      </c>
      <c r="K26" s="29">
        <v>26219</v>
      </c>
      <c r="L26" s="30">
        <f t="shared" si="1"/>
        <v>26219</v>
      </c>
      <c r="M26" s="27">
        <v>26219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26219</v>
      </c>
    </row>
    <row r="27" spans="1:21" ht="15" customHeight="1">
      <c r="A27" s="61"/>
      <c r="B27" s="61" t="s">
        <v>66</v>
      </c>
      <c r="C27" s="34">
        <f aca="true" t="shared" si="7" ref="C27:I27">SUM(C25:C26)</f>
        <v>452467</v>
      </c>
      <c r="D27" s="34">
        <f t="shared" si="7"/>
        <v>31337.94</v>
      </c>
      <c r="E27" s="34">
        <f t="shared" si="7"/>
        <v>9386.69</v>
      </c>
      <c r="F27" s="34">
        <f t="shared" si="7"/>
        <v>2997</v>
      </c>
      <c r="G27" s="34">
        <f t="shared" si="7"/>
        <v>487</v>
      </c>
      <c r="H27" s="34">
        <f t="shared" si="7"/>
        <v>1850</v>
      </c>
      <c r="I27" s="34">
        <f t="shared" si="7"/>
        <v>1363</v>
      </c>
      <c r="J27" s="34">
        <f>K27+L27-(C27+D27+E27+F27)</f>
        <v>24856</v>
      </c>
      <c r="K27" s="34">
        <f>SUM(J25:J26)</f>
        <v>32971.94</v>
      </c>
      <c r="L27" s="34">
        <f aca="true" t="shared" si="8" ref="L27:U27">SUM(L25:L26)</f>
        <v>488072.69</v>
      </c>
      <c r="M27" s="34">
        <f t="shared" si="8"/>
        <v>26219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461853.69</v>
      </c>
      <c r="T27" s="34">
        <f t="shared" si="8"/>
        <v>0</v>
      </c>
      <c r="U27" s="36">
        <f t="shared" si="8"/>
        <v>488072.69</v>
      </c>
    </row>
    <row r="28" spans="1:21" ht="15" customHeight="1">
      <c r="A28" s="62"/>
      <c r="B28" s="62" t="s">
        <v>67</v>
      </c>
      <c r="C28" s="40">
        <f aca="true" t="shared" si="9" ref="C28:U28">+C20+C24+C27</f>
        <v>3107105</v>
      </c>
      <c r="D28" s="40">
        <f t="shared" si="9"/>
        <v>297459.63</v>
      </c>
      <c r="E28" s="40">
        <f t="shared" si="9"/>
        <v>133919.94</v>
      </c>
      <c r="F28" s="40">
        <f t="shared" si="9"/>
        <v>864509.1200000001</v>
      </c>
      <c r="G28" s="40">
        <f t="shared" si="9"/>
        <v>365955.86</v>
      </c>
      <c r="H28" s="40">
        <f t="shared" si="9"/>
        <v>377256.77999999997</v>
      </c>
      <c r="I28" s="40">
        <f t="shared" si="9"/>
        <v>11300.919999999998</v>
      </c>
      <c r="J28" s="40">
        <f t="shared" si="9"/>
        <v>3990524.3699999996</v>
      </c>
      <c r="K28" s="40">
        <f t="shared" si="9"/>
        <v>2360475.78</v>
      </c>
      <c r="L28" s="40">
        <f t="shared" si="9"/>
        <v>2746775.3000000003</v>
      </c>
      <c r="M28" s="40">
        <f t="shared" si="9"/>
        <v>904906</v>
      </c>
      <c r="N28" s="40">
        <f t="shared" si="9"/>
        <v>66270.39</v>
      </c>
      <c r="O28" s="40">
        <f t="shared" si="9"/>
        <v>272374</v>
      </c>
      <c r="P28" s="40">
        <f t="shared" si="9"/>
        <v>0</v>
      </c>
      <c r="Q28" s="40">
        <f t="shared" si="9"/>
        <v>243696.12</v>
      </c>
      <c r="R28" s="40">
        <f t="shared" si="9"/>
        <v>344968.31</v>
      </c>
      <c r="S28" s="40">
        <f t="shared" si="9"/>
        <v>903336.47</v>
      </c>
      <c r="T28" s="40">
        <f t="shared" si="9"/>
        <v>11224</v>
      </c>
      <c r="U28" s="41">
        <f t="shared" si="9"/>
        <v>2746775.29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69"/>
      <c r="O1" s="69"/>
      <c r="P1" s="69"/>
      <c r="Q1" s="69"/>
      <c r="R1" s="69"/>
      <c r="S1" s="69"/>
      <c r="T1" s="69"/>
      <c r="U1" s="69"/>
    </row>
    <row r="2" spans="1:21" ht="21" customHeight="1">
      <c r="A2" s="50"/>
      <c r="B2" s="135" t="s">
        <v>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63"/>
      <c r="B3" s="63"/>
      <c r="C3" s="136" t="s">
        <v>4</v>
      </c>
      <c r="D3" s="136"/>
      <c r="E3" s="136"/>
      <c r="F3" s="136"/>
      <c r="G3" s="136"/>
      <c r="H3" s="136"/>
      <c r="I3" s="136"/>
      <c r="J3" s="136"/>
      <c r="K3" s="136"/>
      <c r="L3" s="136"/>
      <c r="M3" s="137" t="s">
        <v>5</v>
      </c>
      <c r="N3" s="137"/>
      <c r="O3" s="137"/>
      <c r="P3" s="137"/>
      <c r="Q3" s="137"/>
      <c r="R3" s="137"/>
      <c r="S3" s="137"/>
      <c r="T3" s="137"/>
      <c r="U3" s="137"/>
    </row>
    <row r="4" spans="1:21" ht="12.75" customHeight="1">
      <c r="A4" s="102" t="s">
        <v>81</v>
      </c>
      <c r="B4" s="103"/>
      <c r="C4" s="138" t="s">
        <v>6</v>
      </c>
      <c r="D4" s="139" t="s">
        <v>7</v>
      </c>
      <c r="E4" s="138" t="s">
        <v>8</v>
      </c>
      <c r="F4" s="139" t="s">
        <v>9</v>
      </c>
      <c r="G4" s="138" t="s">
        <v>10</v>
      </c>
      <c r="H4" s="139" t="s">
        <v>11</v>
      </c>
      <c r="I4" s="138" t="s">
        <v>12</v>
      </c>
      <c r="J4" s="139" t="s">
        <v>13</v>
      </c>
      <c r="K4" s="138" t="s">
        <v>14</v>
      </c>
      <c r="L4" s="139" t="s">
        <v>15</v>
      </c>
      <c r="M4" s="138" t="s">
        <v>16</v>
      </c>
      <c r="N4" s="139" t="s">
        <v>17</v>
      </c>
      <c r="O4" s="138" t="s">
        <v>18</v>
      </c>
      <c r="P4" s="139" t="s">
        <v>19</v>
      </c>
      <c r="Q4" s="138" t="s">
        <v>20</v>
      </c>
      <c r="R4" s="139" t="s">
        <v>21</v>
      </c>
      <c r="S4" s="138" t="s">
        <v>22</v>
      </c>
      <c r="T4" s="139" t="s">
        <v>23</v>
      </c>
      <c r="U4" s="138" t="s">
        <v>24</v>
      </c>
    </row>
    <row r="5" spans="1:21" ht="15.75" customHeight="1">
      <c r="A5" s="106" t="s">
        <v>80</v>
      </c>
      <c r="B5" s="141"/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138"/>
      <c r="N5" s="139"/>
      <c r="O5" s="138"/>
      <c r="P5" s="139"/>
      <c r="Q5" s="138"/>
      <c r="R5" s="139"/>
      <c r="S5" s="138"/>
      <c r="T5" s="139"/>
      <c r="U5" s="138"/>
    </row>
    <row r="6" spans="1:21" ht="136.5" customHeight="1">
      <c r="A6" s="142"/>
      <c r="B6" s="143"/>
      <c r="C6" s="138"/>
      <c r="D6" s="139"/>
      <c r="E6" s="138"/>
      <c r="F6" s="139"/>
      <c r="G6" s="138"/>
      <c r="H6" s="139"/>
      <c r="I6" s="138"/>
      <c r="J6" s="139"/>
      <c r="K6" s="138"/>
      <c r="L6" s="139"/>
      <c r="M6" s="138"/>
      <c r="N6" s="139"/>
      <c r="O6" s="138"/>
      <c r="P6" s="139"/>
      <c r="Q6" s="138"/>
      <c r="R6" s="139"/>
      <c r="S6" s="138"/>
      <c r="T6" s="139"/>
      <c r="U6" s="138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33" t="s">
        <v>68</v>
      </c>
      <c r="B8" s="133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49591</v>
      </c>
      <c r="E9" s="42">
        <v>0</v>
      </c>
      <c r="F9" s="42">
        <v>0</v>
      </c>
      <c r="G9" s="43">
        <v>8715</v>
      </c>
      <c r="H9" s="42">
        <v>13781</v>
      </c>
      <c r="I9" s="44">
        <f aca="true" t="shared" si="0" ref="I9:I17">+H9-G9</f>
        <v>5066</v>
      </c>
      <c r="J9" s="45"/>
      <c r="K9" s="43">
        <v>565236</v>
      </c>
      <c r="L9" s="44">
        <f aca="true" t="shared" si="1" ref="L9:L17">+C9+D9+E9+F9-I9-J9+K9</f>
        <v>609761</v>
      </c>
      <c r="M9" s="43">
        <v>0</v>
      </c>
      <c r="N9" s="45"/>
      <c r="O9" s="43">
        <v>88187</v>
      </c>
      <c r="P9" s="43">
        <v>0</v>
      </c>
      <c r="Q9" s="43">
        <v>194281</v>
      </c>
      <c r="R9" s="43">
        <v>90557</v>
      </c>
      <c r="S9" s="43">
        <v>0</v>
      </c>
      <c r="T9" s="43">
        <v>236736</v>
      </c>
      <c r="U9" s="44">
        <f aca="true" t="shared" si="2" ref="U9:U17">SUM(M9:T9)</f>
        <v>609761</v>
      </c>
    </row>
    <row r="10" spans="1:21" ht="15" customHeight="1">
      <c r="A10" s="1">
        <v>18</v>
      </c>
      <c r="B10" s="1" t="s">
        <v>70</v>
      </c>
      <c r="C10" s="67"/>
      <c r="D10" s="42">
        <v>102797</v>
      </c>
      <c r="E10" s="42">
        <v>4282.24</v>
      </c>
      <c r="F10" s="42">
        <v>31574</v>
      </c>
      <c r="G10" s="43">
        <v>15295.96</v>
      </c>
      <c r="H10" s="42">
        <v>19786.95</v>
      </c>
      <c r="I10" s="44">
        <f t="shared" si="0"/>
        <v>4490.990000000002</v>
      </c>
      <c r="J10" s="45"/>
      <c r="K10" s="43">
        <v>324416</v>
      </c>
      <c r="L10" s="44">
        <f t="shared" si="1"/>
        <v>458578.25</v>
      </c>
      <c r="M10" s="43">
        <v>1101</v>
      </c>
      <c r="N10" s="45"/>
      <c r="O10" s="43">
        <v>86290</v>
      </c>
      <c r="P10" s="43">
        <v>0</v>
      </c>
      <c r="Q10" s="43">
        <v>119031</v>
      </c>
      <c r="R10" s="43">
        <v>38110</v>
      </c>
      <c r="S10" s="43">
        <v>3619.25</v>
      </c>
      <c r="T10" s="43">
        <v>210427</v>
      </c>
      <c r="U10" s="44">
        <f t="shared" si="2"/>
        <v>458578.25</v>
      </c>
    </row>
    <row r="11" spans="1:21" ht="15" customHeight="1">
      <c r="A11" s="1">
        <v>19</v>
      </c>
      <c r="B11" s="1" t="s">
        <v>71</v>
      </c>
      <c r="C11" s="67"/>
      <c r="D11" s="42">
        <v>33751.74</v>
      </c>
      <c r="E11" s="42">
        <v>1798.13</v>
      </c>
      <c r="F11" s="42">
        <v>0</v>
      </c>
      <c r="G11" s="43">
        <v>6920.94</v>
      </c>
      <c r="H11" s="42">
        <v>5875.66</v>
      </c>
      <c r="I11" s="44">
        <f t="shared" si="0"/>
        <v>-1045.2799999999997</v>
      </c>
      <c r="J11" s="45"/>
      <c r="K11" s="43">
        <v>87221</v>
      </c>
      <c r="L11" s="44">
        <f t="shared" si="1"/>
        <v>123816.15</v>
      </c>
      <c r="M11" s="43">
        <v>0</v>
      </c>
      <c r="N11" s="45"/>
      <c r="O11" s="43">
        <v>32757</v>
      </c>
      <c r="P11" s="43">
        <v>0</v>
      </c>
      <c r="Q11" s="43">
        <v>4999</v>
      </c>
      <c r="R11" s="43">
        <v>4345</v>
      </c>
      <c r="S11" s="43">
        <v>0</v>
      </c>
      <c r="T11" s="43">
        <v>81715.15</v>
      </c>
      <c r="U11" s="44">
        <f t="shared" si="2"/>
        <v>123816.15</v>
      </c>
    </row>
    <row r="12" spans="1:21" ht="15" customHeight="1">
      <c r="A12" s="1">
        <v>20</v>
      </c>
      <c r="B12" s="1" t="s">
        <v>72</v>
      </c>
      <c r="C12" s="67"/>
      <c r="D12" s="42">
        <v>65827</v>
      </c>
      <c r="E12" s="42">
        <v>0</v>
      </c>
      <c r="F12" s="42">
        <v>96149</v>
      </c>
      <c r="G12" s="43">
        <v>22204</v>
      </c>
      <c r="H12" s="42">
        <v>19206</v>
      </c>
      <c r="I12" s="44">
        <f t="shared" si="0"/>
        <v>-2998</v>
      </c>
      <c r="J12" s="45"/>
      <c r="K12" s="43">
        <v>245209</v>
      </c>
      <c r="L12" s="44">
        <f t="shared" si="1"/>
        <v>410183</v>
      </c>
      <c r="M12" s="43">
        <v>108292</v>
      </c>
      <c r="N12" s="45"/>
      <c r="O12" s="43">
        <v>44699</v>
      </c>
      <c r="P12" s="43">
        <v>0</v>
      </c>
      <c r="Q12" s="43">
        <v>225837</v>
      </c>
      <c r="R12" s="43">
        <v>31355</v>
      </c>
      <c r="S12" s="43">
        <v>0</v>
      </c>
      <c r="T12" s="43">
        <v>0</v>
      </c>
      <c r="U12" s="44">
        <f t="shared" si="2"/>
        <v>410183</v>
      </c>
    </row>
    <row r="13" spans="1:21" ht="15" customHeight="1">
      <c r="A13" s="1">
        <v>21</v>
      </c>
      <c r="B13" s="1" t="s">
        <v>73</v>
      </c>
      <c r="C13" s="67"/>
      <c r="D13" s="42">
        <v>1004</v>
      </c>
      <c r="E13" s="42">
        <v>0</v>
      </c>
      <c r="F13" s="42">
        <v>0</v>
      </c>
      <c r="G13" s="43">
        <v>3261</v>
      </c>
      <c r="H13" s="42">
        <v>2919</v>
      </c>
      <c r="I13" s="44">
        <f t="shared" si="0"/>
        <v>-342</v>
      </c>
      <c r="J13" s="45"/>
      <c r="K13" s="43">
        <v>22683</v>
      </c>
      <c r="L13" s="44">
        <f t="shared" si="1"/>
        <v>24029</v>
      </c>
      <c r="M13" s="43">
        <v>0</v>
      </c>
      <c r="N13" s="45"/>
      <c r="O13" s="43">
        <v>0</v>
      </c>
      <c r="P13" s="43">
        <v>0</v>
      </c>
      <c r="Q13" s="43">
        <v>24029</v>
      </c>
      <c r="R13" s="43">
        <v>0</v>
      </c>
      <c r="S13" s="43">
        <v>0</v>
      </c>
      <c r="T13" s="43">
        <v>0</v>
      </c>
      <c r="U13" s="44">
        <f t="shared" si="2"/>
        <v>24029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244</v>
      </c>
      <c r="F14" s="42">
        <v>0</v>
      </c>
      <c r="G14" s="43">
        <v>5134</v>
      </c>
      <c r="H14" s="42">
        <v>6329</v>
      </c>
      <c r="I14" s="44">
        <f t="shared" si="0"/>
        <v>1195</v>
      </c>
      <c r="J14" s="45"/>
      <c r="K14" s="43">
        <v>32799</v>
      </c>
      <c r="L14" s="44">
        <f t="shared" si="1"/>
        <v>31848</v>
      </c>
      <c r="M14" s="43">
        <v>0</v>
      </c>
      <c r="N14" s="45"/>
      <c r="O14" s="43">
        <v>20941</v>
      </c>
      <c r="P14" s="43">
        <v>0</v>
      </c>
      <c r="Q14" s="43">
        <v>7071</v>
      </c>
      <c r="R14" s="43">
        <v>3222</v>
      </c>
      <c r="S14" s="43">
        <v>0</v>
      </c>
      <c r="T14" s="43">
        <v>614</v>
      </c>
      <c r="U14" s="44">
        <f t="shared" si="2"/>
        <v>31848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2197</v>
      </c>
      <c r="E16" s="42">
        <v>0</v>
      </c>
      <c r="F16" s="42">
        <v>0</v>
      </c>
      <c r="G16" s="42">
        <v>11007</v>
      </c>
      <c r="H16" s="42">
        <v>12088</v>
      </c>
      <c r="I16" s="44">
        <f t="shared" si="0"/>
        <v>1081</v>
      </c>
      <c r="J16" s="45"/>
      <c r="K16" s="43">
        <v>71479</v>
      </c>
      <c r="L16" s="44">
        <f t="shared" si="1"/>
        <v>72595</v>
      </c>
      <c r="M16" s="43">
        <v>0</v>
      </c>
      <c r="N16" s="45"/>
      <c r="O16" s="43">
        <v>40999</v>
      </c>
      <c r="P16" s="43">
        <v>0</v>
      </c>
      <c r="Q16" s="43">
        <v>5280</v>
      </c>
      <c r="R16" s="43">
        <v>26316</v>
      </c>
      <c r="S16" s="43">
        <v>0</v>
      </c>
      <c r="T16" s="43">
        <v>0</v>
      </c>
      <c r="U16" s="44">
        <f t="shared" si="2"/>
        <v>72595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1701</v>
      </c>
      <c r="F17" s="42">
        <v>1033</v>
      </c>
      <c r="G17" s="42">
        <v>34766</v>
      </c>
      <c r="H17" s="42">
        <v>26776</v>
      </c>
      <c r="I17" s="44">
        <f t="shared" si="0"/>
        <v>-7990</v>
      </c>
      <c r="J17" s="45"/>
      <c r="K17" s="43">
        <v>264643.69</v>
      </c>
      <c r="L17" s="44">
        <f t="shared" si="1"/>
        <v>275367.69</v>
      </c>
      <c r="M17" s="43">
        <v>0</v>
      </c>
      <c r="N17" s="45"/>
      <c r="O17" s="43">
        <v>0</v>
      </c>
      <c r="P17" s="43">
        <v>0</v>
      </c>
      <c r="Q17" s="43">
        <v>174408</v>
      </c>
      <c r="R17" s="43">
        <v>100959.69</v>
      </c>
      <c r="S17" s="43">
        <v>0</v>
      </c>
      <c r="T17" s="43">
        <v>0</v>
      </c>
      <c r="U17" s="44">
        <f t="shared" si="2"/>
        <v>275367.69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255167.74</v>
      </c>
      <c r="E18" s="47">
        <f t="shared" si="3"/>
        <v>8025.37</v>
      </c>
      <c r="F18" s="47">
        <f t="shared" si="3"/>
        <v>128756</v>
      </c>
      <c r="G18" s="47">
        <f t="shared" si="3"/>
        <v>107303.9</v>
      </c>
      <c r="H18" s="47">
        <f t="shared" si="3"/>
        <v>106761.61</v>
      </c>
      <c r="I18" s="48">
        <f t="shared" si="3"/>
        <v>-542.2899999999972</v>
      </c>
      <c r="J18" s="47">
        <f t="shared" si="3"/>
        <v>0</v>
      </c>
      <c r="K18" s="49">
        <f t="shared" si="3"/>
        <v>1613686.69</v>
      </c>
      <c r="L18" s="48">
        <f t="shared" si="3"/>
        <v>2006178.0899999999</v>
      </c>
      <c r="M18" s="48">
        <f t="shared" si="3"/>
        <v>109393</v>
      </c>
      <c r="N18" s="48">
        <f t="shared" si="3"/>
        <v>0</v>
      </c>
      <c r="O18" s="47">
        <f t="shared" si="3"/>
        <v>313873</v>
      </c>
      <c r="P18" s="47">
        <f t="shared" si="3"/>
        <v>0</v>
      </c>
      <c r="Q18" s="47">
        <f t="shared" si="3"/>
        <v>754936</v>
      </c>
      <c r="R18" s="47">
        <f t="shared" si="3"/>
        <v>294864.69</v>
      </c>
      <c r="S18" s="47">
        <f t="shared" si="3"/>
        <v>3619.25</v>
      </c>
      <c r="T18" s="47">
        <f t="shared" si="3"/>
        <v>529492.15</v>
      </c>
      <c r="U18" s="48">
        <f t="shared" si="3"/>
        <v>2006178.0899999999</v>
      </c>
    </row>
    <row r="22" spans="7:10" ht="15" customHeight="1">
      <c r="G22" s="140" t="s">
        <v>79</v>
      </c>
      <c r="H22" s="140"/>
      <c r="I22" s="140"/>
      <c r="J22" s="8">
        <f>+('semilavorati aggregato'!J28)-('semilavorati aggregato'!K28+'monomeri aggregato'!K18)</f>
        <v>16361.899999999907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2019-10-28T11:12:09Z</cp:lastPrinted>
  <dcterms:created xsi:type="dcterms:W3CDTF">2019-10-28T12:02:22Z</dcterms:created>
  <dcterms:modified xsi:type="dcterms:W3CDTF">2020-03-22T07:39:28Z</dcterms:modified>
  <cp:category/>
  <cp:version/>
  <cp:contentType/>
  <cp:contentStatus/>
</cp:coreProperties>
</file>