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<sst xmlns="http://schemas.openxmlformats.org/spreadsheetml/2006/main" count="258" uniqueCount="82">
  <si>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</si>
  <si>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</si>
  <si>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</si>
  <si>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</si>
  <si>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</si>
  <si>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</si>
  <si>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</si>
  <si>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</si>
  <si>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</si>
  <si>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</si>
  <si>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</si>
  <si>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</si>
  <si>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</si>
  <si>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</si>
  <si>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</si>
  <si>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</si>
  <si>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</si>
  <si>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</si>
  <si>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</si>
  <si>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</si>
  <si>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</si>
  <si>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</si>
  <si>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</si>
  <si>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</si>
  <si>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</si>
  <si>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aprile 2019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</si>
  <si>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</si>
  <si>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</si>
  <si>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</si>
  <si>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</si>
  <si>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</si>
  <si>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</si>
  <si>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</si>
  <si>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</si>
  <si>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</si>
  <si>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</si>
  <si>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</si>
  <si>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</si>
  <si>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</si>
  <si>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</si>
  <si>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</si>
  <si>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</si>
  <si>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</si>
  <si>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</si>
  <si>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</si>
  <si>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</si>
  <si>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</si>
  <si>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</si>
  <si>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</si>
  <si>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</si>
  <si>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</si>
  <si>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</si>
  <si>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</si>
  <si>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</si>
  <si>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</si>
  <si>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</si>
  <si>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</si>
  <si>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</si>
  <si>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</si>
  <si>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</si>
  <si>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</si>
  <si>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</si>
  <si>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</si>
  <si>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</si>
  <si>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</si>
  <si>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</si>
  <si>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</si>
  <si>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</si>
  <si>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</si>
  <si>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</si>
  <si>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</si>
  <si>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</si>
  <si>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</si>
  <si>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</si>
  <si>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</si>
  <si>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</si>
  <si>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</si>
  <si>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</si>
  <si>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</si>
  <si>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</si>
  <si>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gennaio-aprile 2019</t>
  </si>
  <si>
    <t>Report costruito su dati definitivi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</si>
</sst>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23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23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9" fillId="36" borderId="24" xfId="0" applyFont="1" applyFill="1" applyBorder="1" applyAlignment="1" applyProtection="1">
      <alignment horizontal="center" textRotation="90" wrapText="1"/>
      <protection/>
    </xf>
    <xf numFmtId="0" fontId="9" fillId="36" borderId="25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10" fillId="36" borderId="30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1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8" fillId="38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left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41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12" fillId="36" borderId="31" xfId="0" applyFont="1" applyFill="1" applyBorder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31" xfId="0" applyFont="1" applyFill="1" applyBorder="1" applyAlignment="1" applyProtection="1">
      <alignment horizontal="center" vertical="center" wrapText="1"/>
      <protection/>
    </xf>
    <xf numFmtId="0" fontId="12" fillId="36" borderId="34" xfId="0" applyFont="1" applyFill="1" applyBorder="1" applyAlignment="1" applyProtection="1">
      <alignment horizontal="center" wrapText="1"/>
      <protection/>
    </xf>
    <xf numFmtId="0" fontId="12" fillId="36" borderId="35" xfId="0" applyFont="1" applyFill="1" applyBorder="1" applyAlignment="1" applyProtection="1">
      <alignment horizontal="center" wrapText="1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wrapText="1"/>
      <protection/>
    </xf>
    <xf numFmtId="0" fontId="10" fillId="36" borderId="31" xfId="0" applyFont="1" applyFill="1" applyBorder="1" applyAlignment="1" applyProtection="1">
      <alignment horizontal="center" wrapText="1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9" fillId="36" borderId="24" xfId="0" applyFont="1" applyFill="1" applyBorder="1" applyAlignment="1" applyProtection="1">
      <alignment horizontal="center" textRotation="90" wrapText="1"/>
      <protection/>
    </xf>
    <xf numFmtId="0" fontId="9" fillId="36" borderId="25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8" fillId="38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9" fillId="36" borderId="42" xfId="0" applyFont="1" applyFill="1" applyBorder="1" applyAlignment="1" applyProtection="1">
      <alignment horizontal="center" textRotation="90" wrapText="1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7" fillId="38" borderId="0" xfId="0" applyFont="1" applyFill="1" applyAlignment="1" applyProtection="1">
      <alignment horizontal="center"/>
      <protection/>
    </xf>
    <xf numFmtId="0" fontId="9" fillId="43" borderId="44" xfId="0" applyFont="1" applyFill="1" applyBorder="1" applyAlignment="1" applyProtection="1">
      <alignment horizontal="center"/>
      <protection/>
    </xf>
    <xf numFmtId="0" fontId="9" fillId="44" borderId="44" xfId="0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16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  <c r="O1" s="92"/>
      <c r="P1" s="92"/>
      <c r="Q1" s="92"/>
      <c r="R1" s="92"/>
      <c r="S1" s="92"/>
      <c r="T1" s="92"/>
      <c r="U1" s="92"/>
      <c r="V1" s="92"/>
    </row>
    <row r="2" spans="1:22" ht="21" customHeight="1">
      <c r="A2" s="17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3</v>
      </c>
      <c r="O2" s="95"/>
      <c r="P2" s="95"/>
      <c r="Q2" s="95"/>
      <c r="R2" s="95"/>
      <c r="S2" s="95"/>
      <c r="T2" s="95"/>
      <c r="U2" s="95"/>
      <c r="V2" s="95"/>
    </row>
    <row r="3" spans="1:22" ht="16.5" customHeight="1">
      <c r="A3" s="14"/>
      <c r="B3" s="23"/>
      <c r="C3" s="13"/>
      <c r="D3" s="96" t="s">
        <v>4</v>
      </c>
      <c r="E3" s="97"/>
      <c r="F3" s="97"/>
      <c r="G3" s="97"/>
      <c r="H3" s="97"/>
      <c r="I3" s="97"/>
      <c r="J3" s="97"/>
      <c r="K3" s="97"/>
      <c r="L3" s="97"/>
      <c r="M3" s="98"/>
      <c r="N3" s="99" t="s">
        <v>5</v>
      </c>
      <c r="O3" s="100"/>
      <c r="P3" s="100"/>
      <c r="Q3" s="100"/>
      <c r="R3" s="100"/>
      <c r="S3" s="100"/>
      <c r="T3" s="100"/>
      <c r="U3" s="100"/>
      <c r="V3" s="101"/>
    </row>
    <row r="4" spans="1:22" ht="12.75" customHeight="1">
      <c r="A4" s="89" t="s">
        <v>81</v>
      </c>
      <c r="B4" s="90"/>
      <c r="C4" s="91"/>
      <c r="D4" s="80" t="s">
        <v>6</v>
      </c>
      <c r="E4" s="77" t="s">
        <v>7</v>
      </c>
      <c r="F4" s="80" t="s">
        <v>8</v>
      </c>
      <c r="G4" s="77" t="s">
        <v>9</v>
      </c>
      <c r="H4" s="80" t="s">
        <v>10</v>
      </c>
      <c r="I4" s="77" t="s">
        <v>11</v>
      </c>
      <c r="J4" s="80" t="s">
        <v>12</v>
      </c>
      <c r="K4" s="77" t="s">
        <v>13</v>
      </c>
      <c r="L4" s="80" t="s">
        <v>14</v>
      </c>
      <c r="M4" s="77" t="s">
        <v>15</v>
      </c>
      <c r="N4" s="80" t="s">
        <v>16</v>
      </c>
      <c r="O4" s="77" t="s">
        <v>17</v>
      </c>
      <c r="P4" s="80" t="s">
        <v>18</v>
      </c>
      <c r="Q4" s="77" t="s">
        <v>19</v>
      </c>
      <c r="R4" s="80" t="s">
        <v>20</v>
      </c>
      <c r="S4" s="77" t="s">
        <v>21</v>
      </c>
      <c r="T4" s="80" t="s">
        <v>22</v>
      </c>
      <c r="U4" s="77" t="s">
        <v>23</v>
      </c>
      <c r="V4" s="80" t="s">
        <v>24</v>
      </c>
    </row>
    <row r="5" spans="1:22" ht="15.75" customHeight="1">
      <c r="A5" s="83" t="s">
        <v>25</v>
      </c>
      <c r="B5" s="84"/>
      <c r="C5" s="85"/>
      <c r="D5" s="81"/>
      <c r="E5" s="78"/>
      <c r="F5" s="81"/>
      <c r="G5" s="78"/>
      <c r="H5" s="81"/>
      <c r="I5" s="78"/>
      <c r="J5" s="81"/>
      <c r="K5" s="78"/>
      <c r="L5" s="81"/>
      <c r="M5" s="78"/>
      <c r="N5" s="81"/>
      <c r="O5" s="78"/>
      <c r="P5" s="81"/>
      <c r="Q5" s="78"/>
      <c r="R5" s="81"/>
      <c r="S5" s="78"/>
      <c r="T5" s="81"/>
      <c r="U5" s="78"/>
      <c r="V5" s="81"/>
    </row>
    <row r="6" spans="1:22" ht="124.5" customHeight="1">
      <c r="A6" s="83"/>
      <c r="B6" s="84"/>
      <c r="C6" s="85"/>
      <c r="D6" s="82"/>
      <c r="E6" s="79"/>
      <c r="F6" s="82"/>
      <c r="G6" s="79"/>
      <c r="H6" s="82"/>
      <c r="I6" s="79"/>
      <c r="J6" s="82"/>
      <c r="K6" s="79"/>
      <c r="L6" s="82"/>
      <c r="M6" s="79"/>
      <c r="N6" s="82"/>
      <c r="O6" s="79"/>
      <c r="P6" s="82"/>
      <c r="Q6" s="79"/>
      <c r="R6" s="82"/>
      <c r="S6" s="79"/>
      <c r="T6" s="82"/>
      <c r="U6" s="79"/>
      <c r="V6" s="82"/>
    </row>
    <row r="7" spans="1:22" ht="15" customHeight="1">
      <c r="A7" s="18" t="s">
        <v>26</v>
      </c>
      <c r="B7" s="86" t="s">
        <v>27</v>
      </c>
      <c r="C7" s="86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87" t="s">
        <v>47</v>
      </c>
      <c r="B8" s="87"/>
      <c r="C8" s="88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73" t="s">
        <v>48</v>
      </c>
      <c r="C9" s="74"/>
      <c r="D9" s="26">
        <v>6566</v>
      </c>
      <c r="E9" s="26">
        <v>0</v>
      </c>
      <c r="F9" s="26">
        <v>463</v>
      </c>
      <c r="G9" s="27">
        <v>0</v>
      </c>
      <c r="H9" s="27">
        <v>0</v>
      </c>
      <c r="I9" s="27">
        <v>0</v>
      </c>
      <c r="J9" s="28">
        <f aca="true" t="shared" si="0" ref="J9:J19">+I9-H9</f>
        <v>0</v>
      </c>
      <c r="K9" s="27">
        <v>3199</v>
      </c>
      <c r="L9" s="29">
        <v>56399.32</v>
      </c>
      <c r="M9" s="30">
        <f aca="true" t="shared" si="1" ref="M9:M26">D9+E9+F9+G9-(J9+K9)+L9</f>
        <v>60229.32</v>
      </c>
      <c r="N9" s="27">
        <v>4603</v>
      </c>
      <c r="O9" s="31">
        <v>8172</v>
      </c>
      <c r="P9" s="27">
        <v>0</v>
      </c>
      <c r="Q9" s="27">
        <v>0</v>
      </c>
      <c r="R9" s="27">
        <v>0</v>
      </c>
      <c r="S9" s="27">
        <v>0</v>
      </c>
      <c r="T9" s="27">
        <v>45942.32</v>
      </c>
      <c r="U9" s="32">
        <v>1512</v>
      </c>
      <c r="V9" s="33">
        <f aca="true" t="shared" si="2" ref="V9:V19">SUM(N9:U9)</f>
        <v>60229.32</v>
      </c>
    </row>
    <row r="10" spans="1:22" ht="15" customHeight="1">
      <c r="A10" s="19">
        <v>2</v>
      </c>
      <c r="B10" s="73" t="s">
        <v>49</v>
      </c>
      <c r="C10" s="74"/>
      <c r="D10" s="26">
        <v>18042</v>
      </c>
      <c r="E10" s="26">
        <v>0</v>
      </c>
      <c r="F10" s="26">
        <v>0</v>
      </c>
      <c r="G10" s="27">
        <v>8086</v>
      </c>
      <c r="H10" s="27">
        <v>8925</v>
      </c>
      <c r="I10" s="27">
        <v>11331</v>
      </c>
      <c r="J10" s="28">
        <f t="shared" si="0"/>
        <v>2406</v>
      </c>
      <c r="K10" s="27">
        <v>26886</v>
      </c>
      <c r="L10" s="29">
        <v>13688</v>
      </c>
      <c r="M10" s="30">
        <f t="shared" si="1"/>
        <v>10524</v>
      </c>
      <c r="N10" s="27">
        <v>4799</v>
      </c>
      <c r="O10" s="31">
        <v>0</v>
      </c>
      <c r="P10" s="27">
        <v>5149</v>
      </c>
      <c r="Q10" s="27">
        <v>0</v>
      </c>
      <c r="R10" s="27">
        <v>108</v>
      </c>
      <c r="S10" s="27">
        <v>0</v>
      </c>
      <c r="T10" s="27">
        <v>468</v>
      </c>
      <c r="U10" s="32">
        <v>0</v>
      </c>
      <c r="V10" s="33">
        <f t="shared" si="2"/>
        <v>10524</v>
      </c>
    </row>
    <row r="11" spans="1:22" ht="15" customHeight="1">
      <c r="A11" s="20">
        <v>3</v>
      </c>
      <c r="B11" s="75" t="s">
        <v>50</v>
      </c>
      <c r="C11" s="76"/>
      <c r="D11" s="26">
        <v>224770</v>
      </c>
      <c r="E11" s="26">
        <v>27923</v>
      </c>
      <c r="F11" s="26">
        <v>0</v>
      </c>
      <c r="G11" s="26">
        <v>37707</v>
      </c>
      <c r="H11" s="27">
        <v>100282</v>
      </c>
      <c r="I11" s="27">
        <v>103508</v>
      </c>
      <c r="J11" s="28">
        <f t="shared" si="0"/>
        <v>3226</v>
      </c>
      <c r="K11" s="27">
        <v>287174</v>
      </c>
      <c r="L11" s="29">
        <v>0</v>
      </c>
      <c r="M11" s="30">
        <f t="shared" si="1"/>
        <v>0</v>
      </c>
      <c r="N11" s="27">
        <v>0</v>
      </c>
      <c r="O11" s="3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2">
        <v>0</v>
      </c>
      <c r="V11" s="33">
        <f t="shared" si="2"/>
        <v>0</v>
      </c>
    </row>
    <row r="12" spans="1:22" ht="15" customHeight="1">
      <c r="A12" s="19">
        <v>4</v>
      </c>
      <c r="B12" s="73" t="s">
        <v>51</v>
      </c>
      <c r="C12" s="74"/>
      <c r="D12" s="26">
        <v>81859</v>
      </c>
      <c r="E12" s="26">
        <v>0</v>
      </c>
      <c r="F12" s="26">
        <v>0</v>
      </c>
      <c r="G12" s="27">
        <v>0</v>
      </c>
      <c r="H12" s="27">
        <v>41776</v>
      </c>
      <c r="I12" s="26">
        <v>38036</v>
      </c>
      <c r="J12" s="28">
        <f t="shared" si="0"/>
        <v>-3740</v>
      </c>
      <c r="K12" s="27">
        <v>85599</v>
      </c>
      <c r="L12" s="29">
        <v>0</v>
      </c>
      <c r="M12" s="30">
        <f t="shared" si="1"/>
        <v>0</v>
      </c>
      <c r="N12" s="27">
        <v>0</v>
      </c>
      <c r="O12" s="3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2">
        <v>0</v>
      </c>
      <c r="V12" s="33">
        <f t="shared" si="2"/>
        <v>0</v>
      </c>
    </row>
    <row r="13" spans="1:22" ht="15" customHeight="1">
      <c r="A13" s="19">
        <v>5</v>
      </c>
      <c r="B13" s="73" t="s">
        <v>52</v>
      </c>
      <c r="C13" s="74"/>
      <c r="D13" s="26">
        <v>0</v>
      </c>
      <c r="E13" s="26">
        <v>0</v>
      </c>
      <c r="F13" s="26">
        <v>0</v>
      </c>
      <c r="G13" s="27">
        <v>32551</v>
      </c>
      <c r="H13" s="27">
        <v>59688</v>
      </c>
      <c r="I13" s="27">
        <v>47556</v>
      </c>
      <c r="J13" s="28">
        <f t="shared" si="0"/>
        <v>-12132</v>
      </c>
      <c r="K13" s="27">
        <v>32762</v>
      </c>
      <c r="L13" s="29">
        <v>28751</v>
      </c>
      <c r="M13" s="30">
        <f t="shared" si="1"/>
        <v>40672</v>
      </c>
      <c r="N13" s="27">
        <v>0</v>
      </c>
      <c r="O13" s="31">
        <v>0</v>
      </c>
      <c r="P13" s="27">
        <v>0</v>
      </c>
      <c r="Q13" s="27">
        <v>0</v>
      </c>
      <c r="R13" s="27">
        <v>3287</v>
      </c>
      <c r="S13" s="27">
        <v>37385</v>
      </c>
      <c r="T13" s="27">
        <v>0</v>
      </c>
      <c r="U13" s="32">
        <v>0</v>
      </c>
      <c r="V13" s="33">
        <f t="shared" si="2"/>
        <v>40672</v>
      </c>
    </row>
    <row r="14" spans="1:22" ht="15" customHeight="1">
      <c r="A14" s="19">
        <v>6</v>
      </c>
      <c r="B14" s="73" t="s">
        <v>53</v>
      </c>
      <c r="C14" s="74"/>
      <c r="D14" s="26">
        <v>24579</v>
      </c>
      <c r="E14" s="27">
        <v>0</v>
      </c>
      <c r="F14" s="27">
        <v>0</v>
      </c>
      <c r="G14" s="27">
        <v>0</v>
      </c>
      <c r="H14" s="27">
        <v>8743</v>
      </c>
      <c r="I14" s="27">
        <v>6594</v>
      </c>
      <c r="J14" s="28">
        <f t="shared" si="0"/>
        <v>-2149</v>
      </c>
      <c r="K14" s="27">
        <v>27124</v>
      </c>
      <c r="L14" s="29">
        <v>16822</v>
      </c>
      <c r="M14" s="30">
        <f t="shared" si="1"/>
        <v>16426</v>
      </c>
      <c r="N14" s="27">
        <v>16385</v>
      </c>
      <c r="O14" s="3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41</v>
      </c>
      <c r="U14" s="32">
        <v>0</v>
      </c>
      <c r="V14" s="33">
        <f t="shared" si="2"/>
        <v>16426</v>
      </c>
    </row>
    <row r="15" spans="1:22" ht="15" customHeight="1">
      <c r="A15" s="19">
        <v>7</v>
      </c>
      <c r="B15" s="73" t="s">
        <v>54</v>
      </c>
      <c r="C15" s="74"/>
      <c r="D15" s="26">
        <v>6431</v>
      </c>
      <c r="E15" s="27">
        <v>0</v>
      </c>
      <c r="F15" s="27">
        <v>0</v>
      </c>
      <c r="G15" s="27">
        <v>4024.67</v>
      </c>
      <c r="H15" s="27">
        <v>12288.97</v>
      </c>
      <c r="I15" s="27">
        <v>10264.77</v>
      </c>
      <c r="J15" s="28">
        <f t="shared" si="0"/>
        <v>-2024.199999999999</v>
      </c>
      <c r="K15" s="27">
        <v>9302.87</v>
      </c>
      <c r="L15" s="29">
        <v>0</v>
      </c>
      <c r="M15" s="30">
        <f t="shared" si="1"/>
        <v>3176.999999999998</v>
      </c>
      <c r="N15" s="27">
        <v>0</v>
      </c>
      <c r="O15" s="3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3177</v>
      </c>
      <c r="U15" s="32">
        <v>0</v>
      </c>
      <c r="V15" s="33">
        <f t="shared" si="2"/>
        <v>3177</v>
      </c>
    </row>
    <row r="16" spans="1:22" ht="15" customHeight="1">
      <c r="A16" s="19">
        <v>8</v>
      </c>
      <c r="B16" s="73" t="s">
        <v>55</v>
      </c>
      <c r="C16" s="74"/>
      <c r="D16" s="26">
        <v>8334</v>
      </c>
      <c r="E16" s="27">
        <v>5055.57</v>
      </c>
      <c r="F16" s="27">
        <v>2942.2</v>
      </c>
      <c r="G16" s="27">
        <v>0</v>
      </c>
      <c r="H16" s="27">
        <v>27522.92</v>
      </c>
      <c r="I16" s="27">
        <v>27956.09</v>
      </c>
      <c r="J16" s="28">
        <f t="shared" si="0"/>
        <v>433.1700000000019</v>
      </c>
      <c r="K16" s="27">
        <v>6283.44</v>
      </c>
      <c r="L16" s="29">
        <v>8288</v>
      </c>
      <c r="M16" s="30">
        <f t="shared" si="1"/>
        <v>17903.16</v>
      </c>
      <c r="N16" s="27">
        <v>0</v>
      </c>
      <c r="O16" s="31">
        <v>2130.16</v>
      </c>
      <c r="P16" s="27">
        <v>2358</v>
      </c>
      <c r="Q16" s="27">
        <v>0</v>
      </c>
      <c r="R16" s="27">
        <v>6110</v>
      </c>
      <c r="S16" s="27">
        <v>0</v>
      </c>
      <c r="T16" s="27">
        <v>7305</v>
      </c>
      <c r="U16" s="32">
        <v>0</v>
      </c>
      <c r="V16" s="33">
        <f t="shared" si="2"/>
        <v>17903.16</v>
      </c>
    </row>
    <row r="17" spans="1:22" ht="15" customHeight="1">
      <c r="A17" s="19">
        <v>9</v>
      </c>
      <c r="B17" s="73" t="s">
        <v>56</v>
      </c>
      <c r="C17" s="74"/>
      <c r="D17" s="26">
        <v>0</v>
      </c>
      <c r="E17" s="27">
        <v>0</v>
      </c>
      <c r="F17" s="27">
        <v>0</v>
      </c>
      <c r="G17" s="27">
        <v>0</v>
      </c>
      <c r="H17" s="27">
        <v>6849</v>
      </c>
      <c r="I17" s="27">
        <v>9843</v>
      </c>
      <c r="J17" s="28">
        <f t="shared" si="0"/>
        <v>2994</v>
      </c>
      <c r="K17" s="27">
        <v>0</v>
      </c>
      <c r="L17" s="29">
        <v>2994</v>
      </c>
      <c r="M17" s="30">
        <f t="shared" si="1"/>
        <v>0</v>
      </c>
      <c r="N17" s="27">
        <v>0</v>
      </c>
      <c r="O17" s="3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2">
        <v>0</v>
      </c>
      <c r="V17" s="33">
        <f t="shared" si="2"/>
        <v>0</v>
      </c>
    </row>
    <row r="18" spans="1:22" ht="15" customHeight="1">
      <c r="A18" s="19">
        <v>10</v>
      </c>
      <c r="B18" s="73" t="s">
        <v>57</v>
      </c>
      <c r="C18" s="74"/>
      <c r="D18" s="26"/>
      <c r="E18" s="27"/>
      <c r="F18" s="27"/>
      <c r="G18" s="27"/>
      <c r="H18" s="27"/>
      <c r="I18" s="27"/>
      <c r="J18" s="28">
        <f t="shared" si="0"/>
        <v>0</v>
      </c>
      <c r="K18" s="27"/>
      <c r="L18" s="29"/>
      <c r="M18" s="30">
        <f t="shared" si="1"/>
        <v>0</v>
      </c>
      <c r="N18" s="27"/>
      <c r="O18" s="31"/>
      <c r="P18" s="27"/>
      <c r="Q18" s="27"/>
      <c r="R18" s="27"/>
      <c r="S18" s="27"/>
      <c r="T18" s="27"/>
      <c r="U18" s="32"/>
      <c r="V18" s="33">
        <f t="shared" si="2"/>
        <v>0</v>
      </c>
    </row>
    <row r="19" spans="1:22" ht="15" customHeight="1">
      <c r="A19" s="19">
        <v>11</v>
      </c>
      <c r="B19" s="73" t="s">
        <v>58</v>
      </c>
      <c r="C19" s="74"/>
      <c r="D19" s="26">
        <v>0</v>
      </c>
      <c r="E19" s="27">
        <v>0</v>
      </c>
      <c r="F19" s="27">
        <v>14515.58</v>
      </c>
      <c r="G19" s="27">
        <v>677.18</v>
      </c>
      <c r="H19" s="27">
        <v>18473.09</v>
      </c>
      <c r="I19" s="27">
        <v>21086.76</v>
      </c>
      <c r="J19" s="28">
        <f t="shared" si="0"/>
        <v>2613.6699999999983</v>
      </c>
      <c r="K19" s="27">
        <v>7902.82</v>
      </c>
      <c r="L19" s="29">
        <v>6807.12</v>
      </c>
      <c r="M19" s="30">
        <f t="shared" si="1"/>
        <v>11483.390000000003</v>
      </c>
      <c r="N19" s="27">
        <v>0</v>
      </c>
      <c r="O19" s="31">
        <v>0</v>
      </c>
      <c r="P19" s="27">
        <v>0</v>
      </c>
      <c r="Q19" s="27">
        <v>0</v>
      </c>
      <c r="R19" s="27">
        <v>1910.92</v>
      </c>
      <c r="S19" s="27">
        <v>4738.53</v>
      </c>
      <c r="T19" s="27">
        <v>4833.94</v>
      </c>
      <c r="U19" s="32">
        <v>0</v>
      </c>
      <c r="V19" s="33">
        <f t="shared" si="2"/>
        <v>11483.39</v>
      </c>
    </row>
    <row r="20" spans="1:22" ht="15" customHeight="1">
      <c r="A20" s="21"/>
      <c r="B20" s="69" t="s">
        <v>59</v>
      </c>
      <c r="C20" s="70"/>
      <c r="D20" s="34">
        <f aca="true" t="shared" si="3" ref="D20:L20">SUM(D9:D19)</f>
        <v>370581</v>
      </c>
      <c r="E20" s="34">
        <f t="shared" si="3"/>
        <v>32978.57</v>
      </c>
      <c r="F20" s="34">
        <f t="shared" si="3"/>
        <v>17920.78</v>
      </c>
      <c r="G20" s="34">
        <f t="shared" si="3"/>
        <v>83045.84999999999</v>
      </c>
      <c r="H20" s="34">
        <f t="shared" si="3"/>
        <v>284547.98000000004</v>
      </c>
      <c r="I20" s="34">
        <f t="shared" si="3"/>
        <v>276175.62</v>
      </c>
      <c r="J20" s="34">
        <f t="shared" si="3"/>
        <v>-8372.359999999999</v>
      </c>
      <c r="K20" s="34">
        <f t="shared" si="3"/>
        <v>486233.13</v>
      </c>
      <c r="L20" s="34">
        <f t="shared" si="3"/>
        <v>133749.44</v>
      </c>
      <c r="M20" s="35">
        <f t="shared" si="1"/>
        <v>160414.86999999994</v>
      </c>
      <c r="N20" s="34">
        <f aca="true" t="shared" si="4" ref="N20:V20">SUM(N9:N19)</f>
        <v>25787</v>
      </c>
      <c r="O20" s="34">
        <f t="shared" si="4"/>
        <v>10302.16</v>
      </c>
      <c r="P20" s="34">
        <f t="shared" si="4"/>
        <v>7507</v>
      </c>
      <c r="Q20" s="34">
        <f t="shared" si="4"/>
        <v>0</v>
      </c>
      <c r="R20" s="34">
        <f t="shared" si="4"/>
        <v>11415.92</v>
      </c>
      <c r="S20" s="34">
        <f t="shared" si="4"/>
        <v>42123.53</v>
      </c>
      <c r="T20" s="34">
        <f t="shared" si="4"/>
        <v>61767.26</v>
      </c>
      <c r="U20" s="34">
        <f t="shared" si="4"/>
        <v>1512</v>
      </c>
      <c r="V20" s="36">
        <f t="shared" si="4"/>
        <v>160414.87</v>
      </c>
    </row>
    <row r="21" spans="1:22" ht="15" customHeight="1">
      <c r="A21" s="19">
        <v>12</v>
      </c>
      <c r="B21" s="73" t="s">
        <v>60</v>
      </c>
      <c r="C21" s="74"/>
      <c r="D21" s="26">
        <v>0</v>
      </c>
      <c r="E21" s="27">
        <v>22415</v>
      </c>
      <c r="F21" s="27">
        <v>0</v>
      </c>
      <c r="G21" s="27">
        <v>4011</v>
      </c>
      <c r="H21" s="27">
        <v>6124</v>
      </c>
      <c r="I21" s="27">
        <v>5960</v>
      </c>
      <c r="J21" s="28">
        <f>+I21-H21</f>
        <v>-164</v>
      </c>
      <c r="K21" s="27">
        <v>25557</v>
      </c>
      <c r="L21" s="29">
        <v>30779</v>
      </c>
      <c r="M21" s="30">
        <f t="shared" si="1"/>
        <v>31812</v>
      </c>
      <c r="N21" s="27">
        <v>12954</v>
      </c>
      <c r="O21" s="31">
        <v>0</v>
      </c>
      <c r="P21" s="27">
        <v>12761</v>
      </c>
      <c r="Q21" s="27">
        <v>0</v>
      </c>
      <c r="R21" s="27">
        <v>5422</v>
      </c>
      <c r="S21" s="27">
        <v>0</v>
      </c>
      <c r="T21" s="27">
        <v>675</v>
      </c>
      <c r="U21" s="32">
        <v>0</v>
      </c>
      <c r="V21" s="33">
        <f>SUM(N21:U21)</f>
        <v>31812</v>
      </c>
    </row>
    <row r="22" spans="1:22" ht="15" customHeight="1">
      <c r="A22" s="19">
        <v>13</v>
      </c>
      <c r="B22" s="73" t="s">
        <v>61</v>
      </c>
      <c r="C22" s="74"/>
      <c r="D22" s="26">
        <v>7874</v>
      </c>
      <c r="E22" s="27">
        <v>862</v>
      </c>
      <c r="F22" s="27">
        <v>0</v>
      </c>
      <c r="G22" s="27">
        <v>8294</v>
      </c>
      <c r="H22" s="27">
        <v>72618</v>
      </c>
      <c r="I22" s="27">
        <v>84229</v>
      </c>
      <c r="J22" s="28">
        <f>+I22-H22</f>
        <v>11611</v>
      </c>
      <c r="K22" s="27">
        <v>12071</v>
      </c>
      <c r="L22" s="29">
        <v>138334</v>
      </c>
      <c r="M22" s="30">
        <f t="shared" si="1"/>
        <v>131682</v>
      </c>
      <c r="N22" s="27">
        <v>89363</v>
      </c>
      <c r="O22" s="31">
        <v>0</v>
      </c>
      <c r="P22" s="27">
        <v>15761</v>
      </c>
      <c r="Q22" s="27">
        <v>0</v>
      </c>
      <c r="R22" s="27">
        <v>5787</v>
      </c>
      <c r="S22" s="27">
        <v>20771</v>
      </c>
      <c r="T22" s="27">
        <v>0</v>
      </c>
      <c r="U22" s="32">
        <v>0</v>
      </c>
      <c r="V22" s="33">
        <f>SUM(N22:U22)</f>
        <v>131682</v>
      </c>
    </row>
    <row r="23" spans="1:22" ht="15" customHeight="1">
      <c r="A23" s="19">
        <v>14</v>
      </c>
      <c r="B23" s="73" t="s">
        <v>62</v>
      </c>
      <c r="C23" s="74"/>
      <c r="D23" s="26">
        <v>0</v>
      </c>
      <c r="E23" s="27">
        <v>0</v>
      </c>
      <c r="F23" s="27">
        <v>5419</v>
      </c>
      <c r="G23" s="27">
        <v>5990</v>
      </c>
      <c r="H23" s="27">
        <v>31298</v>
      </c>
      <c r="I23" s="27">
        <v>27502</v>
      </c>
      <c r="J23" s="28">
        <f>+I23-H23</f>
        <v>-3796</v>
      </c>
      <c r="K23" s="27">
        <v>31221</v>
      </c>
      <c r="L23" s="29">
        <v>17485</v>
      </c>
      <c r="M23" s="30">
        <f t="shared" si="1"/>
        <v>1469</v>
      </c>
      <c r="N23" s="27">
        <v>0</v>
      </c>
      <c r="O23" s="31">
        <v>0</v>
      </c>
      <c r="P23" s="27">
        <v>0</v>
      </c>
      <c r="Q23" s="27">
        <v>0</v>
      </c>
      <c r="R23" s="27">
        <v>1469</v>
      </c>
      <c r="S23" s="27">
        <v>0</v>
      </c>
      <c r="T23" s="27">
        <v>0</v>
      </c>
      <c r="U23" s="32">
        <v>0</v>
      </c>
      <c r="V23" s="33">
        <f>SUM(N23:U23)</f>
        <v>1469</v>
      </c>
    </row>
    <row r="24" spans="1:22" ht="15" customHeight="1">
      <c r="A24" s="21"/>
      <c r="B24" s="69" t="s">
        <v>63</v>
      </c>
      <c r="C24" s="70"/>
      <c r="D24" s="34">
        <f aca="true" t="shared" si="5" ref="D24:L24">SUM(D21:D23)</f>
        <v>7874</v>
      </c>
      <c r="E24" s="34">
        <f t="shared" si="5"/>
        <v>23277</v>
      </c>
      <c r="F24" s="34">
        <f t="shared" si="5"/>
        <v>5419</v>
      </c>
      <c r="G24" s="34">
        <f t="shared" si="5"/>
        <v>18295</v>
      </c>
      <c r="H24" s="34">
        <f t="shared" si="5"/>
        <v>110040</v>
      </c>
      <c r="I24" s="34">
        <f t="shared" si="5"/>
        <v>117691</v>
      </c>
      <c r="J24" s="34">
        <f t="shared" si="5"/>
        <v>7651</v>
      </c>
      <c r="K24" s="34">
        <f t="shared" si="5"/>
        <v>68849</v>
      </c>
      <c r="L24" s="37">
        <f t="shared" si="5"/>
        <v>186598</v>
      </c>
      <c r="M24" s="35">
        <f t="shared" si="1"/>
        <v>164963</v>
      </c>
      <c r="N24" s="34">
        <f aca="true" t="shared" si="6" ref="N24:V24">SUM(N21:N23)</f>
        <v>102317</v>
      </c>
      <c r="O24" s="34">
        <f t="shared" si="6"/>
        <v>0</v>
      </c>
      <c r="P24" s="34">
        <f t="shared" si="6"/>
        <v>28522</v>
      </c>
      <c r="Q24" s="34">
        <f t="shared" si="6"/>
        <v>0</v>
      </c>
      <c r="R24" s="34">
        <f t="shared" si="6"/>
        <v>12678</v>
      </c>
      <c r="S24" s="34">
        <f t="shared" si="6"/>
        <v>20771</v>
      </c>
      <c r="T24" s="34">
        <f t="shared" si="6"/>
        <v>675</v>
      </c>
      <c r="U24" s="34">
        <f t="shared" si="6"/>
        <v>0</v>
      </c>
      <c r="V24" s="36">
        <f t="shared" si="6"/>
        <v>164963</v>
      </c>
    </row>
    <row r="25" spans="1:22" ht="15" customHeight="1">
      <c r="A25" s="19">
        <v>15</v>
      </c>
      <c r="B25" s="73" t="s">
        <v>64</v>
      </c>
      <c r="C25" s="74"/>
      <c r="D25" s="26">
        <v>69897</v>
      </c>
      <c r="E25" s="27">
        <v>990.14</v>
      </c>
      <c r="F25" s="27">
        <v>1469.8</v>
      </c>
      <c r="G25" s="27">
        <v>0</v>
      </c>
      <c r="H25" s="27">
        <v>0</v>
      </c>
      <c r="I25" s="27">
        <v>0</v>
      </c>
      <c r="J25" s="28">
        <f>+I25-H25</f>
        <v>0</v>
      </c>
      <c r="K25" s="27">
        <v>990.14</v>
      </c>
      <c r="L25" s="29">
        <v>0</v>
      </c>
      <c r="M25" s="30">
        <f t="shared" si="1"/>
        <v>71366.8</v>
      </c>
      <c r="N25" s="27">
        <v>0</v>
      </c>
      <c r="O25" s="31">
        <v>0</v>
      </c>
      <c r="P25" s="27">
        <v>0</v>
      </c>
      <c r="Q25" s="27">
        <v>0</v>
      </c>
      <c r="R25" s="27">
        <v>0</v>
      </c>
      <c r="S25" s="27">
        <v>0</v>
      </c>
      <c r="T25" s="27">
        <v>71366.8</v>
      </c>
      <c r="U25" s="32">
        <v>0</v>
      </c>
      <c r="V25" s="33">
        <f>SUM(N25:U25)</f>
        <v>71366.8</v>
      </c>
    </row>
    <row r="26" spans="1:22" ht="15" customHeight="1">
      <c r="A26" s="19">
        <v>16</v>
      </c>
      <c r="B26" s="73" t="s">
        <v>65</v>
      </c>
      <c r="C26" s="74"/>
      <c r="D26" s="26">
        <v>0</v>
      </c>
      <c r="E26" s="27">
        <v>3120</v>
      </c>
      <c r="F26" s="27">
        <v>0</v>
      </c>
      <c r="G26" s="27">
        <v>0</v>
      </c>
      <c r="H26" s="27">
        <v>2262</v>
      </c>
      <c r="I26" s="27">
        <v>1687</v>
      </c>
      <c r="J26" s="28">
        <f>+I26-H26</f>
        <v>-575</v>
      </c>
      <c r="K26" s="27">
        <v>3695</v>
      </c>
      <c r="L26" s="29">
        <v>3695</v>
      </c>
      <c r="M26" s="30">
        <f t="shared" si="1"/>
        <v>3695</v>
      </c>
      <c r="N26" s="27">
        <v>3695</v>
      </c>
      <c r="O26" s="31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2">
        <v>0</v>
      </c>
      <c r="V26" s="33">
        <f>SUM(N26:U26)</f>
        <v>3695</v>
      </c>
    </row>
    <row r="27" spans="1:22" ht="15" customHeight="1">
      <c r="A27" s="21"/>
      <c r="B27" s="69" t="s">
        <v>66</v>
      </c>
      <c r="C27" s="70"/>
      <c r="D27" s="38">
        <f aca="true" t="shared" si="7" ref="D27:J27">SUM(D25:D26)</f>
        <v>69897</v>
      </c>
      <c r="E27" s="38">
        <f t="shared" si="7"/>
        <v>4110.14</v>
      </c>
      <c r="F27" s="38">
        <f t="shared" si="7"/>
        <v>1469.8</v>
      </c>
      <c r="G27" s="38">
        <f t="shared" si="7"/>
        <v>0</v>
      </c>
      <c r="H27" s="38">
        <f t="shared" si="7"/>
        <v>2262</v>
      </c>
      <c r="I27" s="38">
        <f t="shared" si="7"/>
        <v>1687</v>
      </c>
      <c r="J27" s="38">
        <f t="shared" si="7"/>
        <v>-575</v>
      </c>
      <c r="K27" s="38">
        <f>L27+M27-(D27+E27+F27+G27)</f>
        <v>4270</v>
      </c>
      <c r="L27" s="38">
        <f>SUM(K25:K26)</f>
        <v>4685.14</v>
      </c>
      <c r="M27" s="38">
        <f aca="true" t="shared" si="8" ref="M27:V27">SUM(M25:M26)</f>
        <v>75061.8</v>
      </c>
      <c r="N27" s="38">
        <f t="shared" si="8"/>
        <v>3695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71366.8</v>
      </c>
      <c r="U27" s="38">
        <f t="shared" si="8"/>
        <v>0</v>
      </c>
      <c r="V27" s="39">
        <f t="shared" si="8"/>
        <v>75061.8</v>
      </c>
    </row>
    <row r="28" spans="1:22" ht="15" customHeight="1">
      <c r="A28" s="22"/>
      <c r="B28" s="71" t="s">
        <v>67</v>
      </c>
      <c r="C28" s="72"/>
      <c r="D28" s="40">
        <f aca="true" t="shared" si="9" ref="D28:V28">+D20+D24+D27</f>
        <v>448352</v>
      </c>
      <c r="E28" s="40">
        <f t="shared" si="9"/>
        <v>60365.71</v>
      </c>
      <c r="F28" s="40">
        <f t="shared" si="9"/>
        <v>24809.579999999998</v>
      </c>
      <c r="G28" s="40">
        <f t="shared" si="9"/>
        <v>101340.84999999999</v>
      </c>
      <c r="H28" s="40">
        <f t="shared" si="9"/>
        <v>396849.98000000004</v>
      </c>
      <c r="I28" s="40">
        <f t="shared" si="9"/>
        <v>395553.62</v>
      </c>
      <c r="J28" s="40">
        <f t="shared" si="9"/>
        <v>-1296.3599999999988</v>
      </c>
      <c r="K28" s="40">
        <f t="shared" si="9"/>
        <v>559352.13</v>
      </c>
      <c r="L28" s="40">
        <f t="shared" si="9"/>
        <v>325032.58</v>
      </c>
      <c r="M28" s="40">
        <f t="shared" si="9"/>
        <v>400439.6699999999</v>
      </c>
      <c r="N28" s="40">
        <f t="shared" si="9"/>
        <v>131799</v>
      </c>
      <c r="O28" s="40">
        <f t="shared" si="9"/>
        <v>10302.16</v>
      </c>
      <c r="P28" s="40">
        <f t="shared" si="9"/>
        <v>36029</v>
      </c>
      <c r="Q28" s="40">
        <f t="shared" si="9"/>
        <v>0</v>
      </c>
      <c r="R28" s="40">
        <f t="shared" si="9"/>
        <v>24093.92</v>
      </c>
      <c r="S28" s="40">
        <f t="shared" si="9"/>
        <v>62894.53</v>
      </c>
      <c r="T28" s="40">
        <f t="shared" si="9"/>
        <v>133809.06</v>
      </c>
      <c r="U28" s="40">
        <f t="shared" si="9"/>
        <v>1512</v>
      </c>
      <c r="V28" s="41">
        <f t="shared" si="9"/>
        <v>400439.67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  <c r="O1" s="92"/>
      <c r="P1" s="92"/>
      <c r="Q1" s="92"/>
      <c r="R1" s="92"/>
      <c r="S1" s="92"/>
      <c r="T1" s="92"/>
      <c r="U1" s="92"/>
      <c r="V1" s="92"/>
    </row>
    <row r="2" spans="1:22" ht="21" customHeight="1">
      <c r="A2" s="17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3</v>
      </c>
      <c r="O2" s="95"/>
      <c r="P2" s="95"/>
      <c r="Q2" s="95"/>
      <c r="R2" s="95"/>
      <c r="S2" s="95"/>
      <c r="T2" s="95"/>
      <c r="U2" s="95"/>
      <c r="V2" s="95"/>
    </row>
    <row r="3" spans="1:22" ht="16.5" customHeight="1">
      <c r="A3" s="3"/>
      <c r="B3" s="3"/>
      <c r="C3" s="4"/>
      <c r="D3" s="96" t="s">
        <v>4</v>
      </c>
      <c r="E3" s="97"/>
      <c r="F3" s="97"/>
      <c r="G3" s="97"/>
      <c r="H3" s="97"/>
      <c r="I3" s="97"/>
      <c r="J3" s="97"/>
      <c r="K3" s="97"/>
      <c r="L3" s="97"/>
      <c r="M3" s="98"/>
      <c r="N3" s="99" t="s">
        <v>5</v>
      </c>
      <c r="O3" s="100"/>
      <c r="P3" s="100"/>
      <c r="Q3" s="100"/>
      <c r="R3" s="100"/>
      <c r="S3" s="100"/>
      <c r="T3" s="100"/>
      <c r="U3" s="100"/>
      <c r="V3" s="101"/>
    </row>
    <row r="4" spans="1:22" ht="12.75" customHeight="1">
      <c r="A4" s="112" t="s">
        <v>81</v>
      </c>
      <c r="B4" s="113"/>
      <c r="C4" s="114"/>
      <c r="D4" s="80" t="s">
        <v>6</v>
      </c>
      <c r="E4" s="77" t="s">
        <v>7</v>
      </c>
      <c r="F4" s="80" t="s">
        <v>8</v>
      </c>
      <c r="G4" s="77" t="s">
        <v>9</v>
      </c>
      <c r="H4" s="80" t="s">
        <v>10</v>
      </c>
      <c r="I4" s="77" t="s">
        <v>11</v>
      </c>
      <c r="J4" s="80" t="s">
        <v>12</v>
      </c>
      <c r="K4" s="77" t="s">
        <v>13</v>
      </c>
      <c r="L4" s="80" t="s">
        <v>14</v>
      </c>
      <c r="M4" s="77" t="s">
        <v>15</v>
      </c>
      <c r="N4" s="80" t="s">
        <v>16</v>
      </c>
      <c r="O4" s="77" t="s">
        <v>17</v>
      </c>
      <c r="P4" s="80" t="s">
        <v>18</v>
      </c>
      <c r="Q4" s="77" t="s">
        <v>19</v>
      </c>
      <c r="R4" s="80" t="s">
        <v>20</v>
      </c>
      <c r="S4" s="77" t="s">
        <v>21</v>
      </c>
      <c r="T4" s="80" t="s">
        <v>22</v>
      </c>
      <c r="U4" s="77" t="s">
        <v>23</v>
      </c>
      <c r="V4" s="80" t="s">
        <v>24</v>
      </c>
    </row>
    <row r="5" spans="1:22" ht="15.75" customHeight="1">
      <c r="A5" s="106" t="s">
        <v>25</v>
      </c>
      <c r="B5" s="107"/>
      <c r="C5" s="108"/>
      <c r="D5" s="81"/>
      <c r="E5" s="78"/>
      <c r="F5" s="81"/>
      <c r="G5" s="78"/>
      <c r="H5" s="81"/>
      <c r="I5" s="78"/>
      <c r="J5" s="81"/>
      <c r="K5" s="78"/>
      <c r="L5" s="81"/>
      <c r="M5" s="78"/>
      <c r="N5" s="81"/>
      <c r="O5" s="78"/>
      <c r="P5" s="81"/>
      <c r="Q5" s="78"/>
      <c r="R5" s="81"/>
      <c r="S5" s="78"/>
      <c r="T5" s="81"/>
      <c r="U5" s="78"/>
      <c r="V5" s="81"/>
    </row>
    <row r="6" spans="1:22" ht="136.5" customHeight="1">
      <c r="A6" s="109"/>
      <c r="B6" s="110"/>
      <c r="C6" s="111"/>
      <c r="D6" s="82"/>
      <c r="E6" s="79"/>
      <c r="F6" s="82"/>
      <c r="G6" s="79"/>
      <c r="H6" s="82"/>
      <c r="I6" s="79"/>
      <c r="J6" s="82"/>
      <c r="K6" s="79"/>
      <c r="L6" s="82"/>
      <c r="M6" s="79"/>
      <c r="N6" s="82"/>
      <c r="O6" s="79"/>
      <c r="P6" s="82"/>
      <c r="Q6" s="79"/>
      <c r="R6" s="82"/>
      <c r="S6" s="79"/>
      <c r="T6" s="82"/>
      <c r="U6" s="79"/>
      <c r="V6" s="82"/>
    </row>
    <row r="7" spans="1:22" ht="15" customHeight="1">
      <c r="A7" s="18" t="s">
        <v>26</v>
      </c>
      <c r="B7" s="86" t="s">
        <v>27</v>
      </c>
      <c r="C7" s="86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87" t="s">
        <v>68</v>
      </c>
      <c r="B8" s="87"/>
      <c r="C8" s="87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73" t="s">
        <v>69</v>
      </c>
      <c r="C9" s="102"/>
      <c r="D9" s="2"/>
      <c r="E9" s="42">
        <v>6281</v>
      </c>
      <c r="F9" s="42">
        <v>0</v>
      </c>
      <c r="G9" s="42">
        <v>0</v>
      </c>
      <c r="H9" s="43">
        <v>16077</v>
      </c>
      <c r="I9" s="42">
        <v>13953</v>
      </c>
      <c r="J9" s="44">
        <f aca="true" t="shared" si="0" ref="J9:J17">+I9-H9</f>
        <v>-2124</v>
      </c>
      <c r="K9" s="45"/>
      <c r="L9" s="43">
        <v>80666</v>
      </c>
      <c r="M9" s="44">
        <f aca="true" t="shared" si="1" ref="M9:M17">+D9+E9+F9+G9-J9-K9+L9</f>
        <v>89071</v>
      </c>
      <c r="N9" s="43">
        <v>0</v>
      </c>
      <c r="O9" s="45"/>
      <c r="P9" s="43">
        <v>14588</v>
      </c>
      <c r="Q9" s="43">
        <v>0</v>
      </c>
      <c r="R9" s="43">
        <v>25014</v>
      </c>
      <c r="S9" s="43">
        <v>16056</v>
      </c>
      <c r="T9" s="43">
        <v>0</v>
      </c>
      <c r="U9" s="43">
        <v>33413</v>
      </c>
      <c r="V9" s="44">
        <f aca="true" t="shared" si="2" ref="V9:V17">SUM(N9:U9)</f>
        <v>89071</v>
      </c>
    </row>
    <row r="10" spans="1:22" ht="15" customHeight="1">
      <c r="A10" s="1">
        <v>18</v>
      </c>
      <c r="B10" s="73" t="s">
        <v>70</v>
      </c>
      <c r="C10" s="102"/>
      <c r="D10" s="2"/>
      <c r="E10" s="42">
        <v>16013</v>
      </c>
      <c r="F10" s="42">
        <v>0</v>
      </c>
      <c r="G10" s="42">
        <v>5264</v>
      </c>
      <c r="H10" s="43">
        <v>16890.09</v>
      </c>
      <c r="I10" s="42">
        <v>16557.35</v>
      </c>
      <c r="J10" s="44">
        <f t="shared" si="0"/>
        <v>-332.7400000000016</v>
      </c>
      <c r="K10" s="45"/>
      <c r="L10" s="43">
        <v>49286</v>
      </c>
      <c r="M10" s="44">
        <f t="shared" si="1"/>
        <v>70895.74</v>
      </c>
      <c r="N10" s="43">
        <v>0</v>
      </c>
      <c r="O10" s="45"/>
      <c r="P10" s="43">
        <v>18666</v>
      </c>
      <c r="Q10" s="43">
        <v>0</v>
      </c>
      <c r="R10" s="43">
        <v>14694</v>
      </c>
      <c r="S10" s="43">
        <v>6337</v>
      </c>
      <c r="T10" s="43">
        <v>367.74</v>
      </c>
      <c r="U10" s="43">
        <v>30831</v>
      </c>
      <c r="V10" s="44">
        <f t="shared" si="2"/>
        <v>70895.73999999999</v>
      </c>
    </row>
    <row r="11" spans="1:22" ht="15" customHeight="1">
      <c r="A11" s="1">
        <v>19</v>
      </c>
      <c r="B11" s="73" t="s">
        <v>71</v>
      </c>
      <c r="C11" s="102"/>
      <c r="D11" s="2"/>
      <c r="E11" s="42">
        <v>5379.1</v>
      </c>
      <c r="F11" s="42">
        <v>0</v>
      </c>
      <c r="G11" s="42">
        <v>0</v>
      </c>
      <c r="H11" s="43">
        <v>3495.69</v>
      </c>
      <c r="I11" s="42">
        <v>3723</v>
      </c>
      <c r="J11" s="44">
        <f t="shared" si="0"/>
        <v>227.30999999999995</v>
      </c>
      <c r="K11" s="45"/>
      <c r="L11" s="43">
        <v>13238</v>
      </c>
      <c r="M11" s="44">
        <f t="shared" si="1"/>
        <v>18389.79</v>
      </c>
      <c r="N11" s="43">
        <v>0</v>
      </c>
      <c r="O11" s="45"/>
      <c r="P11" s="43">
        <v>5222</v>
      </c>
      <c r="Q11" s="43">
        <v>0</v>
      </c>
      <c r="R11" s="43">
        <v>789</v>
      </c>
      <c r="S11" s="43">
        <v>0</v>
      </c>
      <c r="T11" s="43">
        <v>0</v>
      </c>
      <c r="U11" s="43">
        <v>12378.79</v>
      </c>
      <c r="V11" s="44">
        <f t="shared" si="2"/>
        <v>18389.79</v>
      </c>
    </row>
    <row r="12" spans="1:22" ht="15" customHeight="1">
      <c r="A12" s="1">
        <v>20</v>
      </c>
      <c r="B12" s="73" t="s">
        <v>72</v>
      </c>
      <c r="C12" s="102"/>
      <c r="D12" s="2"/>
      <c r="E12" s="42">
        <v>11675</v>
      </c>
      <c r="F12" s="42">
        <v>0</v>
      </c>
      <c r="G12" s="42">
        <v>17723</v>
      </c>
      <c r="H12" s="43">
        <v>20808</v>
      </c>
      <c r="I12" s="42">
        <v>19443</v>
      </c>
      <c r="J12" s="44">
        <f t="shared" si="0"/>
        <v>-1365</v>
      </c>
      <c r="K12" s="45"/>
      <c r="L12" s="43">
        <v>34737</v>
      </c>
      <c r="M12" s="44">
        <f t="shared" si="1"/>
        <v>65500</v>
      </c>
      <c r="N12" s="43">
        <v>17070</v>
      </c>
      <c r="O12" s="45"/>
      <c r="P12" s="43">
        <v>9985</v>
      </c>
      <c r="Q12" s="43">
        <v>0</v>
      </c>
      <c r="R12" s="43">
        <v>33233</v>
      </c>
      <c r="S12" s="43">
        <v>5212</v>
      </c>
      <c r="T12" s="43">
        <v>0</v>
      </c>
      <c r="U12" s="43">
        <v>0</v>
      </c>
      <c r="V12" s="44">
        <f t="shared" si="2"/>
        <v>65500</v>
      </c>
    </row>
    <row r="13" spans="1:22" ht="15" customHeight="1">
      <c r="A13" s="1">
        <v>21</v>
      </c>
      <c r="B13" s="73" t="s">
        <v>73</v>
      </c>
      <c r="C13" s="102"/>
      <c r="D13" s="2"/>
      <c r="E13" s="42">
        <v>0</v>
      </c>
      <c r="F13" s="42">
        <v>0</v>
      </c>
      <c r="G13" s="42">
        <v>0</v>
      </c>
      <c r="H13" s="43">
        <v>4678</v>
      </c>
      <c r="I13" s="42">
        <v>2174</v>
      </c>
      <c r="J13" s="44">
        <f t="shared" si="0"/>
        <v>-2504</v>
      </c>
      <c r="K13" s="45"/>
      <c r="L13" s="43">
        <v>417</v>
      </c>
      <c r="M13" s="44">
        <f t="shared" si="1"/>
        <v>2921</v>
      </c>
      <c r="N13" s="43">
        <v>0</v>
      </c>
      <c r="O13" s="45"/>
      <c r="P13" s="43">
        <v>0</v>
      </c>
      <c r="Q13" s="43">
        <v>0</v>
      </c>
      <c r="R13" s="43">
        <v>2921</v>
      </c>
      <c r="S13" s="43">
        <v>0</v>
      </c>
      <c r="T13" s="43">
        <v>0</v>
      </c>
      <c r="U13" s="43">
        <v>0</v>
      </c>
      <c r="V13" s="44">
        <f t="shared" si="2"/>
        <v>2921</v>
      </c>
    </row>
    <row r="14" spans="1:22" ht="15" customHeight="1">
      <c r="A14" s="1">
        <v>22</v>
      </c>
      <c r="B14" s="73" t="s">
        <v>74</v>
      </c>
      <c r="C14" s="102"/>
      <c r="D14" s="2"/>
      <c r="E14" s="42">
        <v>0</v>
      </c>
      <c r="F14" s="42">
        <v>0</v>
      </c>
      <c r="G14" s="42">
        <v>0</v>
      </c>
      <c r="H14" s="43">
        <v>4236</v>
      </c>
      <c r="I14" s="42">
        <v>5530</v>
      </c>
      <c r="J14" s="44">
        <f t="shared" si="0"/>
        <v>1294</v>
      </c>
      <c r="K14" s="45"/>
      <c r="L14" s="43">
        <v>4119</v>
      </c>
      <c r="M14" s="44">
        <f t="shared" si="1"/>
        <v>2825</v>
      </c>
      <c r="N14" s="43">
        <v>0</v>
      </c>
      <c r="O14" s="45"/>
      <c r="P14" s="43">
        <v>2825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4">
        <f t="shared" si="2"/>
        <v>2825</v>
      </c>
    </row>
    <row r="15" spans="1:22" ht="15" customHeight="1">
      <c r="A15" s="1">
        <v>23</v>
      </c>
      <c r="B15" s="73" t="s">
        <v>75</v>
      </c>
      <c r="C15" s="102"/>
      <c r="D15" s="2"/>
      <c r="E15" s="42"/>
      <c r="F15" s="42"/>
      <c r="G15" s="42"/>
      <c r="H15" s="43"/>
      <c r="I15" s="42"/>
      <c r="J15" s="44">
        <f t="shared" si="0"/>
        <v>0</v>
      </c>
      <c r="K15" s="45"/>
      <c r="L15" s="43"/>
      <c r="M15" s="44">
        <f t="shared" si="1"/>
        <v>0</v>
      </c>
      <c r="N15" s="43"/>
      <c r="O15" s="45"/>
      <c r="P15" s="43"/>
      <c r="Q15" s="43"/>
      <c r="R15" s="43"/>
      <c r="S15" s="43"/>
      <c r="T15" s="43"/>
      <c r="U15" s="43"/>
      <c r="V15" s="44">
        <f t="shared" si="2"/>
        <v>0</v>
      </c>
    </row>
    <row r="16" spans="1:22" ht="15" customHeight="1">
      <c r="A16" s="1">
        <v>24</v>
      </c>
      <c r="B16" s="73" t="s">
        <v>76</v>
      </c>
      <c r="C16" s="102"/>
      <c r="D16" s="2"/>
      <c r="E16" s="42">
        <v>1396</v>
      </c>
      <c r="F16" s="42">
        <v>0</v>
      </c>
      <c r="G16" s="42">
        <v>0</v>
      </c>
      <c r="H16" s="42">
        <v>15148</v>
      </c>
      <c r="I16" s="42">
        <v>13713</v>
      </c>
      <c r="J16" s="44">
        <f t="shared" si="0"/>
        <v>-1435</v>
      </c>
      <c r="K16" s="45"/>
      <c r="L16" s="43">
        <v>9749</v>
      </c>
      <c r="M16" s="44">
        <f t="shared" si="1"/>
        <v>12580</v>
      </c>
      <c r="N16" s="43">
        <v>0</v>
      </c>
      <c r="O16" s="45"/>
      <c r="P16" s="43">
        <v>7606</v>
      </c>
      <c r="Q16" s="43">
        <v>0</v>
      </c>
      <c r="R16" s="43">
        <v>0</v>
      </c>
      <c r="S16" s="43">
        <v>4974</v>
      </c>
      <c r="T16" s="43">
        <v>0</v>
      </c>
      <c r="U16" s="43">
        <v>0</v>
      </c>
      <c r="V16" s="44">
        <f t="shared" si="2"/>
        <v>12580</v>
      </c>
    </row>
    <row r="17" spans="1:22" ht="15" customHeight="1">
      <c r="A17" s="1">
        <v>25</v>
      </c>
      <c r="B17" s="73" t="s">
        <v>77</v>
      </c>
      <c r="C17" s="102"/>
      <c r="D17" s="2"/>
      <c r="E17" s="42">
        <v>0</v>
      </c>
      <c r="F17" s="42">
        <v>0</v>
      </c>
      <c r="G17" s="42">
        <v>60</v>
      </c>
      <c r="H17" s="42">
        <v>34346</v>
      </c>
      <c r="I17" s="42">
        <v>36948</v>
      </c>
      <c r="J17" s="44">
        <f t="shared" si="0"/>
        <v>2602</v>
      </c>
      <c r="K17" s="45"/>
      <c r="L17" s="43">
        <v>39414.82</v>
      </c>
      <c r="M17" s="44">
        <f t="shared" si="1"/>
        <v>36872.82</v>
      </c>
      <c r="N17" s="43">
        <v>0</v>
      </c>
      <c r="O17" s="45"/>
      <c r="P17" s="43">
        <v>0</v>
      </c>
      <c r="Q17" s="43">
        <v>0</v>
      </c>
      <c r="R17" s="43">
        <v>22458</v>
      </c>
      <c r="S17" s="43">
        <v>14414.82</v>
      </c>
      <c r="T17" s="43">
        <v>0</v>
      </c>
      <c r="U17" s="43">
        <v>0</v>
      </c>
      <c r="V17" s="44">
        <f t="shared" si="2"/>
        <v>36872.82</v>
      </c>
    </row>
    <row r="18" spans="1:22" ht="15" customHeight="1">
      <c r="A18" s="24"/>
      <c r="B18" s="103" t="s">
        <v>78</v>
      </c>
      <c r="C18" s="104"/>
      <c r="D18" s="46">
        <f aca="true" t="shared" si="3" ref="D18:V18">SUM(D9:D17)</f>
        <v>0</v>
      </c>
      <c r="E18" s="47">
        <f t="shared" si="3"/>
        <v>40744.1</v>
      </c>
      <c r="F18" s="47">
        <f t="shared" si="3"/>
        <v>0</v>
      </c>
      <c r="G18" s="47">
        <f t="shared" si="3"/>
        <v>23047</v>
      </c>
      <c r="H18" s="47">
        <f t="shared" si="3"/>
        <v>115678.78</v>
      </c>
      <c r="I18" s="47">
        <f t="shared" si="3"/>
        <v>112041.35</v>
      </c>
      <c r="J18" s="48">
        <f t="shared" si="3"/>
        <v>-3637.430000000002</v>
      </c>
      <c r="K18" s="47">
        <f t="shared" si="3"/>
        <v>0</v>
      </c>
      <c r="L18" s="49">
        <f t="shared" si="3"/>
        <v>231626.82</v>
      </c>
      <c r="M18" s="48">
        <f t="shared" si="3"/>
        <v>299055.35000000003</v>
      </c>
      <c r="N18" s="48">
        <f t="shared" si="3"/>
        <v>17070</v>
      </c>
      <c r="O18" s="48">
        <f t="shared" si="3"/>
        <v>0</v>
      </c>
      <c r="P18" s="47">
        <f t="shared" si="3"/>
        <v>58892</v>
      </c>
      <c r="Q18" s="47">
        <f t="shared" si="3"/>
        <v>0</v>
      </c>
      <c r="R18" s="47">
        <f t="shared" si="3"/>
        <v>99109</v>
      </c>
      <c r="S18" s="47">
        <f t="shared" si="3"/>
        <v>46993.82</v>
      </c>
      <c r="T18" s="47">
        <f t="shared" si="3"/>
        <v>367.74</v>
      </c>
      <c r="U18" s="47">
        <f t="shared" si="3"/>
        <v>76622.79000000001</v>
      </c>
      <c r="V18" s="48">
        <f t="shared" si="3"/>
        <v>299055.35000000003</v>
      </c>
    </row>
    <row r="22" spans="8:11" ht="15" customHeight="1">
      <c r="H22" s="105" t="s">
        <v>79</v>
      </c>
      <c r="I22" s="105"/>
      <c r="J22" s="105"/>
      <c r="K22" s="8">
        <f>+('semilavorati mensile'!K28)-('semilavorati mensile'!L28+'monomeri mensile'!L18)</f>
        <v>2692.7299999999814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25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 t="s">
        <v>1</v>
      </c>
      <c r="N1" s="93"/>
      <c r="O1" s="93"/>
      <c r="P1" s="93"/>
      <c r="Q1" s="93"/>
      <c r="R1" s="93"/>
      <c r="S1" s="93"/>
      <c r="T1" s="93"/>
      <c r="U1" s="93"/>
    </row>
    <row r="2" spans="1:21" ht="21" customHeight="1">
      <c r="A2" s="50"/>
      <c r="B2" s="127" t="s">
        <v>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 t="s">
        <v>3</v>
      </c>
      <c r="N2" s="128"/>
      <c r="O2" s="128"/>
      <c r="P2" s="128"/>
      <c r="Q2" s="128"/>
      <c r="R2" s="128"/>
      <c r="S2" s="128"/>
      <c r="T2" s="128"/>
      <c r="U2" s="128"/>
    </row>
    <row r="3" spans="1:21" ht="16.5" customHeight="1">
      <c r="A3" s="51"/>
      <c r="B3" s="52"/>
      <c r="C3" s="129" t="s">
        <v>4</v>
      </c>
      <c r="D3" s="130"/>
      <c r="E3" s="130"/>
      <c r="F3" s="130"/>
      <c r="G3" s="130"/>
      <c r="H3" s="130"/>
      <c r="I3" s="130"/>
      <c r="J3" s="130"/>
      <c r="K3" s="130"/>
      <c r="L3" s="131"/>
      <c r="M3" s="132" t="s">
        <v>5</v>
      </c>
      <c r="N3" s="133"/>
      <c r="O3" s="133"/>
      <c r="P3" s="133"/>
      <c r="Q3" s="133"/>
      <c r="R3" s="133"/>
      <c r="S3" s="133"/>
      <c r="T3" s="133"/>
      <c r="U3" s="134"/>
    </row>
    <row r="4" spans="1:21" ht="12.75" customHeight="1">
      <c r="A4" s="115" t="s">
        <v>81</v>
      </c>
      <c r="B4" s="116"/>
      <c r="C4" s="121" t="s">
        <v>6</v>
      </c>
      <c r="D4" s="124" t="s">
        <v>7</v>
      </c>
      <c r="E4" s="121" t="s">
        <v>8</v>
      </c>
      <c r="F4" s="124" t="s">
        <v>9</v>
      </c>
      <c r="G4" s="121" t="s">
        <v>10</v>
      </c>
      <c r="H4" s="124" t="s">
        <v>11</v>
      </c>
      <c r="I4" s="121" t="s">
        <v>12</v>
      </c>
      <c r="J4" s="124" t="s">
        <v>13</v>
      </c>
      <c r="K4" s="121" t="s">
        <v>14</v>
      </c>
      <c r="L4" s="124" t="s">
        <v>15</v>
      </c>
      <c r="M4" s="121" t="s">
        <v>16</v>
      </c>
      <c r="N4" s="124" t="s">
        <v>17</v>
      </c>
      <c r="O4" s="121" t="s">
        <v>18</v>
      </c>
      <c r="P4" s="124" t="s">
        <v>19</v>
      </c>
      <c r="Q4" s="121" t="s">
        <v>20</v>
      </c>
      <c r="R4" s="124" t="s">
        <v>21</v>
      </c>
      <c r="S4" s="121" t="s">
        <v>22</v>
      </c>
      <c r="T4" s="124" t="s">
        <v>23</v>
      </c>
      <c r="U4" s="121" t="s">
        <v>24</v>
      </c>
    </row>
    <row r="5" spans="1:21" ht="15.75" customHeight="1">
      <c r="A5" s="117" t="s">
        <v>80</v>
      </c>
      <c r="B5" s="118"/>
      <c r="C5" s="122"/>
      <c r="D5" s="125"/>
      <c r="E5" s="122"/>
      <c r="F5" s="125"/>
      <c r="G5" s="122"/>
      <c r="H5" s="125"/>
      <c r="I5" s="122"/>
      <c r="J5" s="125"/>
      <c r="K5" s="122"/>
      <c r="L5" s="125"/>
      <c r="M5" s="122"/>
      <c r="N5" s="125"/>
      <c r="O5" s="122"/>
      <c r="P5" s="125"/>
      <c r="Q5" s="122"/>
      <c r="R5" s="125"/>
      <c r="S5" s="122"/>
      <c r="T5" s="125"/>
      <c r="U5" s="122"/>
    </row>
    <row r="6" spans="1:21" ht="124.5" customHeight="1">
      <c r="A6" s="117"/>
      <c r="B6" s="118"/>
      <c r="C6" s="123"/>
      <c r="D6" s="126"/>
      <c r="E6" s="123"/>
      <c r="F6" s="126"/>
      <c r="G6" s="123"/>
      <c r="H6" s="126"/>
      <c r="I6" s="123"/>
      <c r="J6" s="126"/>
      <c r="K6" s="123"/>
      <c r="L6" s="126"/>
      <c r="M6" s="123"/>
      <c r="N6" s="126"/>
      <c r="O6" s="123"/>
      <c r="P6" s="126"/>
      <c r="Q6" s="123"/>
      <c r="R6" s="126"/>
      <c r="S6" s="123"/>
      <c r="T6" s="126"/>
      <c r="U6" s="123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19" t="s">
        <v>47</v>
      </c>
      <c r="B8" s="120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6">
        <v>28900</v>
      </c>
      <c r="D9" s="26">
        <v>0</v>
      </c>
      <c r="E9" s="26">
        <v>3225</v>
      </c>
      <c r="F9" s="27">
        <v>0</v>
      </c>
      <c r="G9" s="27">
        <v>0</v>
      </c>
      <c r="H9" s="27">
        <v>0</v>
      </c>
      <c r="I9" s="28">
        <f aca="true" t="shared" si="0" ref="I9:I19">+H9-G9</f>
        <v>0</v>
      </c>
      <c r="J9" s="27">
        <v>18765</v>
      </c>
      <c r="K9" s="29">
        <v>217600.46</v>
      </c>
      <c r="L9" s="30">
        <f aca="true" t="shared" si="1" ref="L9:L26">C9+D9+E9+F9-(I9+J9)+K9</f>
        <v>230960.46</v>
      </c>
      <c r="M9" s="27">
        <v>21259</v>
      </c>
      <c r="N9" s="31">
        <v>29988</v>
      </c>
      <c r="O9" s="27">
        <v>0</v>
      </c>
      <c r="P9" s="27">
        <v>0</v>
      </c>
      <c r="Q9" s="27">
        <v>0</v>
      </c>
      <c r="R9" s="27">
        <v>0</v>
      </c>
      <c r="S9" s="27">
        <v>175024.46</v>
      </c>
      <c r="T9" s="32">
        <v>4689</v>
      </c>
      <c r="U9" s="33">
        <f aca="true" t="shared" si="2" ref="U9:U19">SUM(M9:T9)</f>
        <v>230960.46</v>
      </c>
    </row>
    <row r="10" spans="1:21" ht="15" customHeight="1">
      <c r="A10" s="19">
        <v>2</v>
      </c>
      <c r="B10" s="19" t="s">
        <v>49</v>
      </c>
      <c r="C10" s="26">
        <v>42419</v>
      </c>
      <c r="D10" s="26">
        <v>0</v>
      </c>
      <c r="E10" s="26">
        <v>0</v>
      </c>
      <c r="F10" s="27">
        <v>32262</v>
      </c>
      <c r="G10" s="27">
        <v>11693</v>
      </c>
      <c r="H10" s="27">
        <v>11331</v>
      </c>
      <c r="I10" s="28">
        <f t="shared" si="0"/>
        <v>-362</v>
      </c>
      <c r="J10" s="27">
        <v>74442</v>
      </c>
      <c r="K10" s="29">
        <v>52572</v>
      </c>
      <c r="L10" s="30">
        <f t="shared" si="1"/>
        <v>53173</v>
      </c>
      <c r="M10" s="27">
        <v>23363</v>
      </c>
      <c r="N10" s="31">
        <v>0</v>
      </c>
      <c r="O10" s="27">
        <v>28595</v>
      </c>
      <c r="P10" s="27">
        <v>0</v>
      </c>
      <c r="Q10" s="27">
        <v>501</v>
      </c>
      <c r="R10" s="27">
        <v>0</v>
      </c>
      <c r="S10" s="27">
        <v>714</v>
      </c>
      <c r="T10" s="32">
        <v>0</v>
      </c>
      <c r="U10" s="33">
        <f t="shared" si="2"/>
        <v>53173</v>
      </c>
    </row>
    <row r="11" spans="1:21" ht="15" customHeight="1">
      <c r="A11" s="60">
        <v>3</v>
      </c>
      <c r="B11" s="60" t="s">
        <v>50</v>
      </c>
      <c r="C11" s="26">
        <v>884965</v>
      </c>
      <c r="D11" s="26">
        <v>28138</v>
      </c>
      <c r="E11" s="26">
        <v>0</v>
      </c>
      <c r="F11" s="26">
        <v>258961</v>
      </c>
      <c r="G11" s="27">
        <v>62931</v>
      </c>
      <c r="H11" s="27">
        <v>103508</v>
      </c>
      <c r="I11" s="28">
        <f t="shared" si="0"/>
        <v>40577</v>
      </c>
      <c r="J11" s="27">
        <v>1131487</v>
      </c>
      <c r="K11" s="29">
        <v>0</v>
      </c>
      <c r="L11" s="30">
        <f t="shared" si="1"/>
        <v>0</v>
      </c>
      <c r="M11" s="27">
        <v>0</v>
      </c>
      <c r="N11" s="3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2">
        <v>0</v>
      </c>
      <c r="U11" s="33">
        <f t="shared" si="2"/>
        <v>0</v>
      </c>
    </row>
    <row r="12" spans="1:21" ht="15" customHeight="1">
      <c r="A12" s="19">
        <v>4</v>
      </c>
      <c r="B12" s="19" t="s">
        <v>51</v>
      </c>
      <c r="C12" s="26">
        <v>228656</v>
      </c>
      <c r="D12" s="26">
        <v>0</v>
      </c>
      <c r="E12" s="26">
        <v>0</v>
      </c>
      <c r="F12" s="27">
        <v>0</v>
      </c>
      <c r="G12" s="27">
        <v>33601</v>
      </c>
      <c r="H12" s="26">
        <v>38036</v>
      </c>
      <c r="I12" s="28">
        <f t="shared" si="0"/>
        <v>4435</v>
      </c>
      <c r="J12" s="27">
        <v>223695</v>
      </c>
      <c r="K12" s="29">
        <v>0</v>
      </c>
      <c r="L12" s="30">
        <f t="shared" si="1"/>
        <v>526</v>
      </c>
      <c r="M12" s="27">
        <v>0</v>
      </c>
      <c r="N12" s="31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32">
        <v>526</v>
      </c>
      <c r="U12" s="33">
        <f t="shared" si="2"/>
        <v>526</v>
      </c>
    </row>
    <row r="13" spans="1:21" ht="15" customHeight="1">
      <c r="A13" s="19">
        <v>5</v>
      </c>
      <c r="B13" s="19" t="s">
        <v>52</v>
      </c>
      <c r="C13" s="26">
        <v>73184</v>
      </c>
      <c r="D13" s="26">
        <v>0</v>
      </c>
      <c r="E13" s="26">
        <v>0</v>
      </c>
      <c r="F13" s="27">
        <v>98348</v>
      </c>
      <c r="G13" s="27">
        <v>64679</v>
      </c>
      <c r="H13" s="27">
        <v>47556</v>
      </c>
      <c r="I13" s="28">
        <f t="shared" si="0"/>
        <v>-17123</v>
      </c>
      <c r="J13" s="27">
        <v>153039</v>
      </c>
      <c r="K13" s="29">
        <v>122872</v>
      </c>
      <c r="L13" s="30">
        <f t="shared" si="1"/>
        <v>158488</v>
      </c>
      <c r="M13" s="27">
        <v>0</v>
      </c>
      <c r="N13" s="31">
        <v>0</v>
      </c>
      <c r="O13" s="27">
        <v>0</v>
      </c>
      <c r="P13" s="27">
        <v>0</v>
      </c>
      <c r="Q13" s="27">
        <v>43195</v>
      </c>
      <c r="R13" s="27">
        <v>115293</v>
      </c>
      <c r="S13" s="27">
        <v>0</v>
      </c>
      <c r="T13" s="32">
        <v>0</v>
      </c>
      <c r="U13" s="33">
        <f t="shared" si="2"/>
        <v>158488</v>
      </c>
    </row>
    <row r="14" spans="1:21" ht="15" customHeight="1">
      <c r="A14" s="19">
        <v>6</v>
      </c>
      <c r="B14" s="19" t="s">
        <v>53</v>
      </c>
      <c r="C14" s="26">
        <v>96048</v>
      </c>
      <c r="D14" s="27">
        <v>0</v>
      </c>
      <c r="E14" s="27">
        <v>0</v>
      </c>
      <c r="F14" s="27">
        <v>0</v>
      </c>
      <c r="G14" s="27">
        <v>6833</v>
      </c>
      <c r="H14" s="27">
        <v>6594</v>
      </c>
      <c r="I14" s="28">
        <f t="shared" si="0"/>
        <v>-239</v>
      </c>
      <c r="J14" s="27">
        <v>96133</v>
      </c>
      <c r="K14" s="29">
        <v>53087</v>
      </c>
      <c r="L14" s="30">
        <f t="shared" si="1"/>
        <v>53241</v>
      </c>
      <c r="M14" s="27">
        <v>52802</v>
      </c>
      <c r="N14" s="31">
        <v>0</v>
      </c>
      <c r="O14" s="27">
        <v>0</v>
      </c>
      <c r="P14" s="27">
        <v>0</v>
      </c>
      <c r="Q14" s="27">
        <v>0</v>
      </c>
      <c r="R14" s="27">
        <v>0</v>
      </c>
      <c r="S14" s="27">
        <v>439</v>
      </c>
      <c r="T14" s="32">
        <v>0</v>
      </c>
      <c r="U14" s="33">
        <f t="shared" si="2"/>
        <v>53241</v>
      </c>
    </row>
    <row r="15" spans="1:21" ht="15" customHeight="1">
      <c r="A15" s="19">
        <v>7</v>
      </c>
      <c r="B15" s="19" t="s">
        <v>54</v>
      </c>
      <c r="C15" s="26">
        <v>29974</v>
      </c>
      <c r="D15" s="27">
        <v>0</v>
      </c>
      <c r="E15" s="27">
        <v>0</v>
      </c>
      <c r="F15" s="27">
        <v>19424.68</v>
      </c>
      <c r="G15" s="27">
        <v>14642.75</v>
      </c>
      <c r="H15" s="27">
        <v>10264.77</v>
      </c>
      <c r="I15" s="28">
        <f t="shared" si="0"/>
        <v>-4377.98</v>
      </c>
      <c r="J15" s="27">
        <v>40446.66</v>
      </c>
      <c r="K15" s="29">
        <v>0</v>
      </c>
      <c r="L15" s="30">
        <f t="shared" si="1"/>
        <v>13329.999999999993</v>
      </c>
      <c r="M15" s="27">
        <v>0</v>
      </c>
      <c r="N15" s="3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13330</v>
      </c>
      <c r="T15" s="32">
        <v>0</v>
      </c>
      <c r="U15" s="33">
        <f t="shared" si="2"/>
        <v>13330</v>
      </c>
    </row>
    <row r="16" spans="1:21" ht="15" customHeight="1">
      <c r="A16" s="19">
        <v>8</v>
      </c>
      <c r="B16" s="19" t="s">
        <v>55</v>
      </c>
      <c r="C16" s="26">
        <v>26138</v>
      </c>
      <c r="D16" s="27">
        <v>22477.65</v>
      </c>
      <c r="E16" s="27">
        <v>2942.2</v>
      </c>
      <c r="F16" s="27">
        <v>3259.81</v>
      </c>
      <c r="G16" s="27">
        <v>29291.62</v>
      </c>
      <c r="H16" s="27">
        <v>27956.09</v>
      </c>
      <c r="I16" s="28">
        <f t="shared" si="0"/>
        <v>-1335.5299999999988</v>
      </c>
      <c r="J16" s="27">
        <v>21317.26</v>
      </c>
      <c r="K16" s="29">
        <v>31506</v>
      </c>
      <c r="L16" s="30">
        <f t="shared" si="1"/>
        <v>66341.93</v>
      </c>
      <c r="M16" s="27">
        <v>0</v>
      </c>
      <c r="N16" s="31">
        <v>7725.93</v>
      </c>
      <c r="O16" s="27">
        <v>6803</v>
      </c>
      <c r="P16" s="27">
        <v>0</v>
      </c>
      <c r="Q16" s="27">
        <v>25636</v>
      </c>
      <c r="R16" s="27">
        <v>0</v>
      </c>
      <c r="S16" s="27">
        <v>26177</v>
      </c>
      <c r="T16" s="32">
        <v>0</v>
      </c>
      <c r="U16" s="33">
        <f t="shared" si="2"/>
        <v>66341.93</v>
      </c>
    </row>
    <row r="17" spans="1:21" ht="15" customHeight="1">
      <c r="A17" s="19">
        <v>9</v>
      </c>
      <c r="B17" s="19" t="s">
        <v>56</v>
      </c>
      <c r="C17" s="26">
        <v>0</v>
      </c>
      <c r="D17" s="27">
        <v>0</v>
      </c>
      <c r="E17" s="27">
        <v>689</v>
      </c>
      <c r="F17" s="27">
        <v>0</v>
      </c>
      <c r="G17" s="27">
        <v>7304</v>
      </c>
      <c r="H17" s="27">
        <v>9843</v>
      </c>
      <c r="I17" s="28">
        <f t="shared" si="0"/>
        <v>2539</v>
      </c>
      <c r="J17" s="27">
        <v>1056</v>
      </c>
      <c r="K17" s="29">
        <v>3936</v>
      </c>
      <c r="L17" s="30">
        <f t="shared" si="1"/>
        <v>1030</v>
      </c>
      <c r="M17" s="27">
        <v>0</v>
      </c>
      <c r="N17" s="3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2">
        <v>1030</v>
      </c>
      <c r="U17" s="33">
        <f t="shared" si="2"/>
        <v>1030</v>
      </c>
    </row>
    <row r="18" spans="1:21" ht="15" customHeight="1">
      <c r="A18" s="19">
        <v>10</v>
      </c>
      <c r="B18" s="19" t="s">
        <v>57</v>
      </c>
      <c r="C18" s="26"/>
      <c r="D18" s="27"/>
      <c r="E18" s="27"/>
      <c r="F18" s="27"/>
      <c r="G18" s="27"/>
      <c r="H18" s="27"/>
      <c r="I18" s="28">
        <f t="shared" si="0"/>
        <v>0</v>
      </c>
      <c r="J18" s="27"/>
      <c r="K18" s="29"/>
      <c r="L18" s="30">
        <f t="shared" si="1"/>
        <v>0</v>
      </c>
      <c r="M18" s="27"/>
      <c r="N18" s="31"/>
      <c r="O18" s="27"/>
      <c r="P18" s="27"/>
      <c r="Q18" s="27"/>
      <c r="R18" s="27"/>
      <c r="S18" s="27"/>
      <c r="T18" s="32"/>
      <c r="U18" s="33">
        <f t="shared" si="2"/>
        <v>0</v>
      </c>
    </row>
    <row r="19" spans="1:21" ht="15" customHeight="1">
      <c r="A19" s="19">
        <v>11</v>
      </c>
      <c r="B19" s="19" t="s">
        <v>58</v>
      </c>
      <c r="C19" s="26">
        <v>0</v>
      </c>
      <c r="D19" s="27">
        <v>0</v>
      </c>
      <c r="E19" s="27">
        <v>30565.54</v>
      </c>
      <c r="F19" s="27">
        <v>16961.38</v>
      </c>
      <c r="G19" s="27">
        <v>22686.49</v>
      </c>
      <c r="H19" s="27">
        <v>21086.76</v>
      </c>
      <c r="I19" s="28">
        <f t="shared" si="0"/>
        <v>-1599.7300000000032</v>
      </c>
      <c r="J19" s="27">
        <v>29169.62</v>
      </c>
      <c r="K19" s="29">
        <v>26435.64</v>
      </c>
      <c r="L19" s="30">
        <f t="shared" si="1"/>
        <v>46392.67</v>
      </c>
      <c r="M19" s="27">
        <v>0</v>
      </c>
      <c r="N19" s="31">
        <v>0</v>
      </c>
      <c r="O19" s="27">
        <v>0</v>
      </c>
      <c r="P19" s="27">
        <v>0</v>
      </c>
      <c r="Q19" s="27">
        <v>8708.68</v>
      </c>
      <c r="R19" s="27">
        <v>19360.85</v>
      </c>
      <c r="S19" s="27">
        <v>18323.15</v>
      </c>
      <c r="T19" s="32">
        <v>0</v>
      </c>
      <c r="U19" s="33">
        <f t="shared" si="2"/>
        <v>46392.68</v>
      </c>
    </row>
    <row r="20" spans="1:21" ht="15" customHeight="1">
      <c r="A20" s="61"/>
      <c r="B20" s="61" t="s">
        <v>59</v>
      </c>
      <c r="C20" s="34">
        <f aca="true" t="shared" si="3" ref="C20:K20">SUM(C9:C19)</f>
        <v>1410284</v>
      </c>
      <c r="D20" s="34">
        <f t="shared" si="3"/>
        <v>50615.65</v>
      </c>
      <c r="E20" s="34">
        <f t="shared" si="3"/>
        <v>37421.74</v>
      </c>
      <c r="F20" s="34">
        <f t="shared" si="3"/>
        <v>429216.87</v>
      </c>
      <c r="G20" s="34">
        <f t="shared" si="3"/>
        <v>253661.86</v>
      </c>
      <c r="H20" s="34">
        <f t="shared" si="3"/>
        <v>276175.62</v>
      </c>
      <c r="I20" s="34">
        <f t="shared" si="3"/>
        <v>22513.76</v>
      </c>
      <c r="J20" s="34">
        <f t="shared" si="3"/>
        <v>1789550.54</v>
      </c>
      <c r="K20" s="34">
        <f t="shared" si="3"/>
        <v>508009.1</v>
      </c>
      <c r="L20" s="35">
        <f t="shared" si="1"/>
        <v>623483.0599999997</v>
      </c>
      <c r="M20" s="34">
        <f aca="true" t="shared" si="4" ref="M20:U20">SUM(M9:M19)</f>
        <v>97424</v>
      </c>
      <c r="N20" s="34">
        <f t="shared" si="4"/>
        <v>37713.93</v>
      </c>
      <c r="O20" s="34">
        <f t="shared" si="4"/>
        <v>35398</v>
      </c>
      <c r="P20" s="34">
        <f t="shared" si="4"/>
        <v>0</v>
      </c>
      <c r="Q20" s="34">
        <f t="shared" si="4"/>
        <v>78040.68</v>
      </c>
      <c r="R20" s="34">
        <f t="shared" si="4"/>
        <v>134653.85</v>
      </c>
      <c r="S20" s="34">
        <f t="shared" si="4"/>
        <v>234007.61</v>
      </c>
      <c r="T20" s="34">
        <f t="shared" si="4"/>
        <v>6245</v>
      </c>
      <c r="U20" s="36">
        <f t="shared" si="4"/>
        <v>623483.07</v>
      </c>
    </row>
    <row r="21" spans="1:21" ht="15" customHeight="1">
      <c r="A21" s="19">
        <v>12</v>
      </c>
      <c r="B21" s="19" t="s">
        <v>60</v>
      </c>
      <c r="C21" s="26">
        <v>21338</v>
      </c>
      <c r="D21" s="27">
        <v>64442</v>
      </c>
      <c r="E21" s="27">
        <v>0</v>
      </c>
      <c r="F21" s="27">
        <v>6111</v>
      </c>
      <c r="G21" s="27">
        <v>10962</v>
      </c>
      <c r="H21" s="27">
        <v>5960</v>
      </c>
      <c r="I21" s="28">
        <f>+H21-G21</f>
        <v>-5002</v>
      </c>
      <c r="J21" s="27">
        <v>123060</v>
      </c>
      <c r="K21" s="29">
        <v>132576</v>
      </c>
      <c r="L21" s="30">
        <f t="shared" si="1"/>
        <v>106409</v>
      </c>
      <c r="M21" s="27">
        <v>48955</v>
      </c>
      <c r="N21" s="31">
        <v>0</v>
      </c>
      <c r="O21" s="27">
        <v>25309</v>
      </c>
      <c r="P21" s="27">
        <v>0</v>
      </c>
      <c r="Q21" s="27">
        <v>29493</v>
      </c>
      <c r="R21" s="27">
        <v>0</v>
      </c>
      <c r="S21" s="27">
        <v>2652</v>
      </c>
      <c r="T21" s="32">
        <v>0</v>
      </c>
      <c r="U21" s="33">
        <f>SUM(M21:T21)</f>
        <v>106409</v>
      </c>
    </row>
    <row r="22" spans="1:21" ht="15" customHeight="1">
      <c r="A22" s="19">
        <v>13</v>
      </c>
      <c r="B22" s="19" t="s">
        <v>61</v>
      </c>
      <c r="C22" s="26">
        <v>12479</v>
      </c>
      <c r="D22" s="27">
        <v>4535</v>
      </c>
      <c r="E22" s="27">
        <v>1990</v>
      </c>
      <c r="F22" s="27">
        <v>32846</v>
      </c>
      <c r="G22" s="27">
        <v>69774</v>
      </c>
      <c r="H22" s="27">
        <v>84229</v>
      </c>
      <c r="I22" s="28">
        <f>+H22-G22</f>
        <v>14455</v>
      </c>
      <c r="J22" s="27">
        <v>116395</v>
      </c>
      <c r="K22" s="29">
        <v>567529</v>
      </c>
      <c r="L22" s="30">
        <f t="shared" si="1"/>
        <v>488529</v>
      </c>
      <c r="M22" s="27">
        <v>335310</v>
      </c>
      <c r="N22" s="31">
        <v>0</v>
      </c>
      <c r="O22" s="27">
        <v>74439</v>
      </c>
      <c r="P22" s="27">
        <v>0</v>
      </c>
      <c r="Q22" s="27">
        <v>11848</v>
      </c>
      <c r="R22" s="27">
        <v>66932</v>
      </c>
      <c r="S22" s="27">
        <v>0</v>
      </c>
      <c r="T22" s="32">
        <v>0</v>
      </c>
      <c r="U22" s="33">
        <f>SUM(M22:T22)</f>
        <v>488529</v>
      </c>
    </row>
    <row r="23" spans="1:21" ht="15" customHeight="1">
      <c r="A23" s="19">
        <v>14</v>
      </c>
      <c r="B23" s="19" t="s">
        <v>62</v>
      </c>
      <c r="C23" s="26">
        <v>0</v>
      </c>
      <c r="D23" s="27">
        <v>0</v>
      </c>
      <c r="E23" s="27">
        <v>26811</v>
      </c>
      <c r="F23" s="27">
        <v>21338</v>
      </c>
      <c r="G23" s="27">
        <v>31071</v>
      </c>
      <c r="H23" s="27">
        <v>27502</v>
      </c>
      <c r="I23" s="28">
        <f>+H23-G23</f>
        <v>-3569</v>
      </c>
      <c r="J23" s="27">
        <v>126050</v>
      </c>
      <c r="K23" s="29">
        <v>80723</v>
      </c>
      <c r="L23" s="30">
        <f t="shared" si="1"/>
        <v>6391</v>
      </c>
      <c r="M23" s="27">
        <v>0</v>
      </c>
      <c r="N23" s="31">
        <v>0</v>
      </c>
      <c r="O23" s="27">
        <v>0</v>
      </c>
      <c r="P23" s="27">
        <v>0</v>
      </c>
      <c r="Q23" s="27">
        <v>3375</v>
      </c>
      <c r="R23" s="27">
        <v>3016</v>
      </c>
      <c r="S23" s="27">
        <v>0</v>
      </c>
      <c r="T23" s="32">
        <v>0</v>
      </c>
      <c r="U23" s="33">
        <f>SUM(M23:T23)</f>
        <v>6391</v>
      </c>
    </row>
    <row r="24" spans="1:21" ht="15" customHeight="1">
      <c r="A24" s="61"/>
      <c r="B24" s="61" t="s">
        <v>63</v>
      </c>
      <c r="C24" s="34">
        <f aca="true" t="shared" si="5" ref="C24:K24">SUM(C21:C23)</f>
        <v>33817</v>
      </c>
      <c r="D24" s="34">
        <f t="shared" si="5"/>
        <v>68977</v>
      </c>
      <c r="E24" s="34">
        <f t="shared" si="5"/>
        <v>28801</v>
      </c>
      <c r="F24" s="34">
        <f t="shared" si="5"/>
        <v>60295</v>
      </c>
      <c r="G24" s="34">
        <f t="shared" si="5"/>
        <v>111807</v>
      </c>
      <c r="H24" s="34">
        <f t="shared" si="5"/>
        <v>117691</v>
      </c>
      <c r="I24" s="34">
        <f t="shared" si="5"/>
        <v>5884</v>
      </c>
      <c r="J24" s="34">
        <f t="shared" si="5"/>
        <v>365505</v>
      </c>
      <c r="K24" s="37">
        <f t="shared" si="5"/>
        <v>780828</v>
      </c>
      <c r="L24" s="35">
        <f t="shared" si="1"/>
        <v>601329</v>
      </c>
      <c r="M24" s="34">
        <f aca="true" t="shared" si="6" ref="M24:U24">SUM(M21:M23)</f>
        <v>384265</v>
      </c>
      <c r="N24" s="34">
        <f t="shared" si="6"/>
        <v>0</v>
      </c>
      <c r="O24" s="34">
        <f t="shared" si="6"/>
        <v>99748</v>
      </c>
      <c r="P24" s="34">
        <f t="shared" si="6"/>
        <v>0</v>
      </c>
      <c r="Q24" s="34">
        <f t="shared" si="6"/>
        <v>44716</v>
      </c>
      <c r="R24" s="34">
        <f t="shared" si="6"/>
        <v>69948</v>
      </c>
      <c r="S24" s="34">
        <f t="shared" si="6"/>
        <v>2652</v>
      </c>
      <c r="T24" s="34">
        <f t="shared" si="6"/>
        <v>0</v>
      </c>
      <c r="U24" s="36">
        <f t="shared" si="6"/>
        <v>601329</v>
      </c>
    </row>
    <row r="25" spans="1:21" ht="15" customHeight="1">
      <c r="A25" s="19">
        <v>15</v>
      </c>
      <c r="B25" s="19" t="s">
        <v>64</v>
      </c>
      <c r="C25" s="26">
        <v>260946</v>
      </c>
      <c r="D25" s="27">
        <v>3748.44</v>
      </c>
      <c r="E25" s="27">
        <v>5698.02</v>
      </c>
      <c r="F25" s="27">
        <v>0</v>
      </c>
      <c r="G25" s="27">
        <v>0</v>
      </c>
      <c r="H25" s="27">
        <v>0</v>
      </c>
      <c r="I25" s="28">
        <f>+H25-G25</f>
        <v>0</v>
      </c>
      <c r="J25" s="27">
        <v>3748.44</v>
      </c>
      <c r="K25" s="29">
        <v>0</v>
      </c>
      <c r="L25" s="30">
        <f t="shared" si="1"/>
        <v>266644.02</v>
      </c>
      <c r="M25" s="27">
        <v>0</v>
      </c>
      <c r="N25" s="31">
        <v>0</v>
      </c>
      <c r="O25" s="27">
        <v>0</v>
      </c>
      <c r="P25" s="27">
        <v>0</v>
      </c>
      <c r="Q25" s="27">
        <v>0</v>
      </c>
      <c r="R25" s="27">
        <v>0</v>
      </c>
      <c r="S25" s="27">
        <v>266644.02</v>
      </c>
      <c r="T25" s="32">
        <v>0</v>
      </c>
      <c r="U25" s="33">
        <f>SUM(M25:T25)</f>
        <v>266644.02</v>
      </c>
    </row>
    <row r="26" spans="1:21" ht="15" customHeight="1">
      <c r="A26" s="19">
        <v>16</v>
      </c>
      <c r="B26" s="19" t="s">
        <v>65</v>
      </c>
      <c r="C26" s="26">
        <v>0</v>
      </c>
      <c r="D26" s="27">
        <v>13540</v>
      </c>
      <c r="E26" s="27">
        <v>0</v>
      </c>
      <c r="F26" s="27">
        <v>1491</v>
      </c>
      <c r="G26" s="27">
        <v>487</v>
      </c>
      <c r="H26" s="27">
        <v>1687</v>
      </c>
      <c r="I26" s="28">
        <f>+H26-G26</f>
        <v>1200</v>
      </c>
      <c r="J26" s="27">
        <v>13831</v>
      </c>
      <c r="K26" s="29">
        <v>13831</v>
      </c>
      <c r="L26" s="30">
        <f t="shared" si="1"/>
        <v>13831</v>
      </c>
      <c r="M26" s="27">
        <v>13831</v>
      </c>
      <c r="N26" s="31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2">
        <v>0</v>
      </c>
      <c r="U26" s="33">
        <f>SUM(M26:T26)</f>
        <v>13831</v>
      </c>
    </row>
    <row r="27" spans="1:21" ht="15" customHeight="1">
      <c r="A27" s="61"/>
      <c r="B27" s="61" t="s">
        <v>66</v>
      </c>
      <c r="C27" s="34">
        <f aca="true" t="shared" si="7" ref="C27:I27">SUM(C25:C26)</f>
        <v>260946</v>
      </c>
      <c r="D27" s="34">
        <f t="shared" si="7"/>
        <v>17288.44</v>
      </c>
      <c r="E27" s="34">
        <f t="shared" si="7"/>
        <v>5698.02</v>
      </c>
      <c r="F27" s="34">
        <f t="shared" si="7"/>
        <v>1491</v>
      </c>
      <c r="G27" s="34">
        <f t="shared" si="7"/>
        <v>487</v>
      </c>
      <c r="H27" s="34">
        <f t="shared" si="7"/>
        <v>1687</v>
      </c>
      <c r="I27" s="34">
        <f t="shared" si="7"/>
        <v>1200</v>
      </c>
      <c r="J27" s="34">
        <f>K27+L27-(C27+D27+E27+F27)</f>
        <v>12631</v>
      </c>
      <c r="K27" s="34">
        <f>SUM(J25:J26)</f>
        <v>17579.44</v>
      </c>
      <c r="L27" s="34">
        <f aca="true" t="shared" si="8" ref="L27:U27">SUM(L25:L26)</f>
        <v>280475.02</v>
      </c>
      <c r="M27" s="34">
        <f t="shared" si="8"/>
        <v>13831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34">
        <f t="shared" si="8"/>
        <v>0</v>
      </c>
      <c r="R27" s="34">
        <f t="shared" si="8"/>
        <v>0</v>
      </c>
      <c r="S27" s="34">
        <f t="shared" si="8"/>
        <v>266644.02</v>
      </c>
      <c r="T27" s="34">
        <f t="shared" si="8"/>
        <v>0</v>
      </c>
      <c r="U27" s="36">
        <f t="shared" si="8"/>
        <v>280475.02</v>
      </c>
    </row>
    <row r="28" spans="1:21" ht="15" customHeight="1">
      <c r="A28" s="62"/>
      <c r="B28" s="62" t="s">
        <v>67</v>
      </c>
      <c r="C28" s="40">
        <f aca="true" t="shared" si="9" ref="C28:U28">+C20+C24+C27</f>
        <v>1705047</v>
      </c>
      <c r="D28" s="40">
        <f t="shared" si="9"/>
        <v>136881.09</v>
      </c>
      <c r="E28" s="40">
        <f t="shared" si="9"/>
        <v>71920.76</v>
      </c>
      <c r="F28" s="40">
        <f t="shared" si="9"/>
        <v>491002.87</v>
      </c>
      <c r="G28" s="40">
        <f t="shared" si="9"/>
        <v>365955.86</v>
      </c>
      <c r="H28" s="40">
        <f t="shared" si="9"/>
        <v>395553.62</v>
      </c>
      <c r="I28" s="40">
        <f t="shared" si="9"/>
        <v>29597.76</v>
      </c>
      <c r="J28" s="40">
        <f t="shared" si="9"/>
        <v>2167686.54</v>
      </c>
      <c r="K28" s="40">
        <f t="shared" si="9"/>
        <v>1306416.54</v>
      </c>
      <c r="L28" s="40">
        <f t="shared" si="9"/>
        <v>1505287.0799999996</v>
      </c>
      <c r="M28" s="40">
        <f t="shared" si="9"/>
        <v>495520</v>
      </c>
      <c r="N28" s="40">
        <f t="shared" si="9"/>
        <v>37713.93</v>
      </c>
      <c r="O28" s="40">
        <f t="shared" si="9"/>
        <v>135146</v>
      </c>
      <c r="P28" s="40">
        <f t="shared" si="9"/>
        <v>0</v>
      </c>
      <c r="Q28" s="40">
        <f t="shared" si="9"/>
        <v>122756.68</v>
      </c>
      <c r="R28" s="40">
        <f t="shared" si="9"/>
        <v>204601.85</v>
      </c>
      <c r="S28" s="40">
        <f t="shared" si="9"/>
        <v>503303.63</v>
      </c>
      <c r="T28" s="40">
        <f t="shared" si="9"/>
        <v>6245</v>
      </c>
      <c r="U28" s="41">
        <f t="shared" si="9"/>
        <v>1505287.0899999999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25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 t="s">
        <v>1</v>
      </c>
      <c r="N1" s="92"/>
      <c r="O1" s="92"/>
      <c r="P1" s="92"/>
      <c r="Q1" s="92"/>
      <c r="R1" s="92"/>
      <c r="S1" s="92"/>
      <c r="T1" s="92"/>
      <c r="U1" s="92"/>
    </row>
    <row r="2" spans="1:21" ht="21" customHeight="1">
      <c r="A2" s="50"/>
      <c r="B2" s="141" t="s">
        <v>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28" t="s">
        <v>3</v>
      </c>
      <c r="N2" s="128"/>
      <c r="O2" s="128"/>
      <c r="P2" s="128"/>
      <c r="Q2" s="128"/>
      <c r="R2" s="128"/>
      <c r="S2" s="128"/>
      <c r="T2" s="128"/>
      <c r="U2" s="128"/>
    </row>
    <row r="3" spans="1:21" ht="16.5" customHeight="1">
      <c r="A3" s="63"/>
      <c r="B3" s="63"/>
      <c r="C3" s="142" t="s">
        <v>4</v>
      </c>
      <c r="D3" s="142"/>
      <c r="E3" s="142"/>
      <c r="F3" s="142"/>
      <c r="G3" s="142"/>
      <c r="H3" s="142"/>
      <c r="I3" s="142"/>
      <c r="J3" s="142"/>
      <c r="K3" s="142"/>
      <c r="L3" s="142"/>
      <c r="M3" s="143" t="s">
        <v>5</v>
      </c>
      <c r="N3" s="143"/>
      <c r="O3" s="143"/>
      <c r="P3" s="143"/>
      <c r="Q3" s="143"/>
      <c r="R3" s="143"/>
      <c r="S3" s="143"/>
      <c r="T3" s="143"/>
      <c r="U3" s="143"/>
    </row>
    <row r="4" spans="1:21" ht="12.75" customHeight="1">
      <c r="A4" s="112" t="s">
        <v>81</v>
      </c>
      <c r="B4" s="113"/>
      <c r="C4" s="139" t="s">
        <v>6</v>
      </c>
      <c r="D4" s="140" t="s">
        <v>7</v>
      </c>
      <c r="E4" s="139" t="s">
        <v>8</v>
      </c>
      <c r="F4" s="140" t="s">
        <v>9</v>
      </c>
      <c r="G4" s="139" t="s">
        <v>10</v>
      </c>
      <c r="H4" s="140" t="s">
        <v>11</v>
      </c>
      <c r="I4" s="139" t="s">
        <v>12</v>
      </c>
      <c r="J4" s="140" t="s">
        <v>13</v>
      </c>
      <c r="K4" s="139" t="s">
        <v>14</v>
      </c>
      <c r="L4" s="140" t="s">
        <v>15</v>
      </c>
      <c r="M4" s="139" t="s">
        <v>16</v>
      </c>
      <c r="N4" s="140" t="s">
        <v>17</v>
      </c>
      <c r="O4" s="139" t="s">
        <v>18</v>
      </c>
      <c r="P4" s="140" t="s">
        <v>19</v>
      </c>
      <c r="Q4" s="139" t="s">
        <v>20</v>
      </c>
      <c r="R4" s="140" t="s">
        <v>21</v>
      </c>
      <c r="S4" s="139" t="s">
        <v>22</v>
      </c>
      <c r="T4" s="140" t="s">
        <v>23</v>
      </c>
      <c r="U4" s="139" t="s">
        <v>24</v>
      </c>
    </row>
    <row r="5" spans="1:21" ht="15.75" customHeight="1">
      <c r="A5" s="106" t="s">
        <v>80</v>
      </c>
      <c r="B5" s="136"/>
      <c r="C5" s="139"/>
      <c r="D5" s="140"/>
      <c r="E5" s="139"/>
      <c r="F5" s="140"/>
      <c r="G5" s="139"/>
      <c r="H5" s="140"/>
      <c r="I5" s="139"/>
      <c r="J5" s="140"/>
      <c r="K5" s="139"/>
      <c r="L5" s="140"/>
      <c r="M5" s="139"/>
      <c r="N5" s="140"/>
      <c r="O5" s="139"/>
      <c r="P5" s="140"/>
      <c r="Q5" s="139"/>
      <c r="R5" s="140"/>
      <c r="S5" s="139"/>
      <c r="T5" s="140"/>
      <c r="U5" s="139"/>
    </row>
    <row r="6" spans="1:21" ht="136.5" customHeight="1">
      <c r="A6" s="137"/>
      <c r="B6" s="138"/>
      <c r="C6" s="139"/>
      <c r="D6" s="140"/>
      <c r="E6" s="139"/>
      <c r="F6" s="140"/>
      <c r="G6" s="139"/>
      <c r="H6" s="140"/>
      <c r="I6" s="139"/>
      <c r="J6" s="140"/>
      <c r="K6" s="139"/>
      <c r="L6" s="140"/>
      <c r="M6" s="139"/>
      <c r="N6" s="140"/>
      <c r="O6" s="139"/>
      <c r="P6" s="140"/>
      <c r="Q6" s="139"/>
      <c r="R6" s="140"/>
      <c r="S6" s="139"/>
      <c r="T6" s="140"/>
      <c r="U6" s="139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19" t="s">
        <v>68</v>
      </c>
      <c r="B8" s="119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2">
        <v>21344</v>
      </c>
      <c r="E9" s="42">
        <v>0</v>
      </c>
      <c r="F9" s="42">
        <v>0</v>
      </c>
      <c r="G9" s="43">
        <v>8715</v>
      </c>
      <c r="H9" s="42">
        <v>13953</v>
      </c>
      <c r="I9" s="44">
        <f aca="true" t="shared" si="0" ref="I9:I17">+H9-G9</f>
        <v>5238</v>
      </c>
      <c r="J9" s="45"/>
      <c r="K9" s="43">
        <v>289352</v>
      </c>
      <c r="L9" s="44">
        <f aca="true" t="shared" si="1" ref="L9:L17">+C9+D9+E9+F9-I9-J9+K9</f>
        <v>305458</v>
      </c>
      <c r="M9" s="43">
        <v>0</v>
      </c>
      <c r="N9" s="45"/>
      <c r="O9" s="43">
        <v>33951</v>
      </c>
      <c r="P9" s="43">
        <v>0</v>
      </c>
      <c r="Q9" s="43">
        <v>112486</v>
      </c>
      <c r="R9" s="43">
        <v>29047</v>
      </c>
      <c r="S9" s="43">
        <v>0</v>
      </c>
      <c r="T9" s="43">
        <v>129974</v>
      </c>
      <c r="U9" s="44">
        <f aca="true" t="shared" si="2" ref="U9:U17">SUM(M9:T9)</f>
        <v>305458</v>
      </c>
    </row>
    <row r="10" spans="1:21" ht="15" customHeight="1">
      <c r="A10" s="1">
        <v>18</v>
      </c>
      <c r="B10" s="1" t="s">
        <v>70</v>
      </c>
      <c r="C10" s="67"/>
      <c r="D10" s="42">
        <v>44741</v>
      </c>
      <c r="E10" s="42">
        <v>2182.34</v>
      </c>
      <c r="F10" s="42">
        <v>23341</v>
      </c>
      <c r="G10" s="43">
        <v>15295.96</v>
      </c>
      <c r="H10" s="42">
        <v>16557.35</v>
      </c>
      <c r="I10" s="44">
        <f t="shared" si="0"/>
        <v>1261.3899999999994</v>
      </c>
      <c r="J10" s="45"/>
      <c r="K10" s="43">
        <v>167468</v>
      </c>
      <c r="L10" s="44">
        <f t="shared" si="1"/>
        <v>236470.95</v>
      </c>
      <c r="M10" s="43">
        <v>1101</v>
      </c>
      <c r="N10" s="45"/>
      <c r="O10" s="43">
        <v>33144</v>
      </c>
      <c r="P10" s="43">
        <v>0</v>
      </c>
      <c r="Q10" s="43">
        <v>67457</v>
      </c>
      <c r="R10" s="43">
        <v>14866</v>
      </c>
      <c r="S10" s="43">
        <v>1763.95</v>
      </c>
      <c r="T10" s="43">
        <v>118139</v>
      </c>
      <c r="U10" s="44">
        <f t="shared" si="2"/>
        <v>236470.95</v>
      </c>
    </row>
    <row r="11" spans="1:21" ht="15" customHeight="1">
      <c r="A11" s="1">
        <v>19</v>
      </c>
      <c r="B11" s="1" t="s">
        <v>71</v>
      </c>
      <c r="C11" s="67"/>
      <c r="D11" s="42">
        <v>13020.03</v>
      </c>
      <c r="E11" s="42">
        <v>1798.13</v>
      </c>
      <c r="F11" s="42">
        <v>0</v>
      </c>
      <c r="G11" s="43">
        <v>6920.94</v>
      </c>
      <c r="H11" s="42">
        <v>3723</v>
      </c>
      <c r="I11" s="44">
        <f t="shared" si="0"/>
        <v>-3197.9399999999996</v>
      </c>
      <c r="J11" s="45"/>
      <c r="K11" s="43">
        <v>48150</v>
      </c>
      <c r="L11" s="44">
        <f t="shared" si="1"/>
        <v>66166.1</v>
      </c>
      <c r="M11" s="43">
        <v>0</v>
      </c>
      <c r="N11" s="45"/>
      <c r="O11" s="43">
        <v>12721</v>
      </c>
      <c r="P11" s="43">
        <v>0</v>
      </c>
      <c r="Q11" s="43">
        <v>2569</v>
      </c>
      <c r="R11" s="43">
        <v>4345</v>
      </c>
      <c r="S11" s="43">
        <v>0</v>
      </c>
      <c r="T11" s="43">
        <v>46531.1</v>
      </c>
      <c r="U11" s="44">
        <f t="shared" si="2"/>
        <v>66166.1</v>
      </c>
    </row>
    <row r="12" spans="1:21" ht="15" customHeight="1">
      <c r="A12" s="1">
        <v>20</v>
      </c>
      <c r="B12" s="1" t="s">
        <v>72</v>
      </c>
      <c r="C12" s="67"/>
      <c r="D12" s="42">
        <v>33253</v>
      </c>
      <c r="E12" s="42">
        <v>0</v>
      </c>
      <c r="F12" s="42">
        <v>72054</v>
      </c>
      <c r="G12" s="43">
        <v>22204</v>
      </c>
      <c r="H12" s="42">
        <v>19443</v>
      </c>
      <c r="I12" s="44">
        <f t="shared" si="0"/>
        <v>-2761</v>
      </c>
      <c r="J12" s="45"/>
      <c r="K12" s="43">
        <v>123467</v>
      </c>
      <c r="L12" s="44">
        <f t="shared" si="1"/>
        <v>231535</v>
      </c>
      <c r="M12" s="43">
        <v>57792</v>
      </c>
      <c r="N12" s="45"/>
      <c r="O12" s="43">
        <v>20339</v>
      </c>
      <c r="P12" s="43">
        <v>0</v>
      </c>
      <c r="Q12" s="43">
        <v>137829</v>
      </c>
      <c r="R12" s="43">
        <v>15575</v>
      </c>
      <c r="S12" s="43">
        <v>0</v>
      </c>
      <c r="T12" s="43">
        <v>0</v>
      </c>
      <c r="U12" s="44">
        <f t="shared" si="2"/>
        <v>231535</v>
      </c>
    </row>
    <row r="13" spans="1:21" ht="15" customHeight="1">
      <c r="A13" s="1">
        <v>21</v>
      </c>
      <c r="B13" s="1" t="s">
        <v>73</v>
      </c>
      <c r="C13" s="67"/>
      <c r="D13" s="42">
        <v>0</v>
      </c>
      <c r="E13" s="42">
        <v>0</v>
      </c>
      <c r="F13" s="42">
        <v>0</v>
      </c>
      <c r="G13" s="43">
        <v>3261</v>
      </c>
      <c r="H13" s="42">
        <v>2174</v>
      </c>
      <c r="I13" s="44">
        <f t="shared" si="0"/>
        <v>-1087</v>
      </c>
      <c r="J13" s="45"/>
      <c r="K13" s="43">
        <v>13001</v>
      </c>
      <c r="L13" s="44">
        <f t="shared" si="1"/>
        <v>14088</v>
      </c>
      <c r="M13" s="43">
        <v>0</v>
      </c>
      <c r="N13" s="45"/>
      <c r="O13" s="43">
        <v>0</v>
      </c>
      <c r="P13" s="43">
        <v>0</v>
      </c>
      <c r="Q13" s="43">
        <v>14088</v>
      </c>
      <c r="R13" s="43">
        <v>0</v>
      </c>
      <c r="S13" s="43">
        <v>0</v>
      </c>
      <c r="T13" s="43">
        <v>0</v>
      </c>
      <c r="U13" s="44">
        <f t="shared" si="2"/>
        <v>14088</v>
      </c>
    </row>
    <row r="14" spans="1:21" ht="15" customHeight="1">
      <c r="A14" s="1">
        <v>22</v>
      </c>
      <c r="B14" s="1" t="s">
        <v>74</v>
      </c>
      <c r="C14" s="67"/>
      <c r="D14" s="42">
        <v>0</v>
      </c>
      <c r="E14" s="42">
        <v>244</v>
      </c>
      <c r="F14" s="42">
        <v>0</v>
      </c>
      <c r="G14" s="43">
        <v>5134</v>
      </c>
      <c r="H14" s="42">
        <v>5530</v>
      </c>
      <c r="I14" s="44">
        <f t="shared" si="0"/>
        <v>396</v>
      </c>
      <c r="J14" s="45"/>
      <c r="K14" s="43">
        <v>12447</v>
      </c>
      <c r="L14" s="44">
        <f t="shared" si="1"/>
        <v>12295</v>
      </c>
      <c r="M14" s="43">
        <v>0</v>
      </c>
      <c r="N14" s="45"/>
      <c r="O14" s="43">
        <v>7842</v>
      </c>
      <c r="P14" s="43">
        <v>0</v>
      </c>
      <c r="Q14" s="43">
        <v>3673</v>
      </c>
      <c r="R14" s="43">
        <v>617</v>
      </c>
      <c r="S14" s="43">
        <v>0</v>
      </c>
      <c r="T14" s="43">
        <v>163</v>
      </c>
      <c r="U14" s="44">
        <f t="shared" si="2"/>
        <v>12295</v>
      </c>
    </row>
    <row r="15" spans="1:21" ht="15" customHeight="1">
      <c r="A15" s="1">
        <v>23</v>
      </c>
      <c r="B15" s="1" t="s">
        <v>75</v>
      </c>
      <c r="C15" s="67"/>
      <c r="D15" s="42"/>
      <c r="E15" s="42"/>
      <c r="F15" s="42"/>
      <c r="G15" s="43"/>
      <c r="H15" s="42"/>
      <c r="I15" s="44">
        <f t="shared" si="0"/>
        <v>0</v>
      </c>
      <c r="J15" s="45"/>
      <c r="K15" s="43"/>
      <c r="L15" s="44">
        <f t="shared" si="1"/>
        <v>0</v>
      </c>
      <c r="M15" s="43"/>
      <c r="N15" s="45"/>
      <c r="O15" s="43"/>
      <c r="P15" s="43"/>
      <c r="Q15" s="43"/>
      <c r="R15" s="43"/>
      <c r="S15" s="43"/>
      <c r="T15" s="43"/>
      <c r="U15" s="44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2">
        <v>2197</v>
      </c>
      <c r="E16" s="42">
        <v>0</v>
      </c>
      <c r="F16" s="42">
        <v>0</v>
      </c>
      <c r="G16" s="42">
        <v>11007</v>
      </c>
      <c r="H16" s="42">
        <v>13713</v>
      </c>
      <c r="I16" s="44">
        <f t="shared" si="0"/>
        <v>2706</v>
      </c>
      <c r="J16" s="45"/>
      <c r="K16" s="43">
        <v>41253</v>
      </c>
      <c r="L16" s="44">
        <f t="shared" si="1"/>
        <v>40744</v>
      </c>
      <c r="M16" s="43">
        <v>0</v>
      </c>
      <c r="N16" s="45"/>
      <c r="O16" s="43">
        <v>22642</v>
      </c>
      <c r="P16" s="43">
        <v>0</v>
      </c>
      <c r="Q16" s="43">
        <v>2110</v>
      </c>
      <c r="R16" s="43">
        <v>15992</v>
      </c>
      <c r="S16" s="43">
        <v>0</v>
      </c>
      <c r="T16" s="43">
        <v>0</v>
      </c>
      <c r="U16" s="44">
        <f t="shared" si="2"/>
        <v>40744</v>
      </c>
    </row>
    <row r="17" spans="1:21" ht="15" customHeight="1">
      <c r="A17" s="1">
        <v>25</v>
      </c>
      <c r="B17" s="1" t="s">
        <v>77</v>
      </c>
      <c r="C17" s="67"/>
      <c r="D17" s="42">
        <v>0</v>
      </c>
      <c r="E17" s="42">
        <v>0</v>
      </c>
      <c r="F17" s="42">
        <v>379</v>
      </c>
      <c r="G17" s="42">
        <v>34766</v>
      </c>
      <c r="H17" s="42">
        <v>36948</v>
      </c>
      <c r="I17" s="44">
        <f t="shared" si="0"/>
        <v>2182</v>
      </c>
      <c r="J17" s="45"/>
      <c r="K17" s="43">
        <v>156162.62</v>
      </c>
      <c r="L17" s="44">
        <f t="shared" si="1"/>
        <v>154359.62</v>
      </c>
      <c r="M17" s="43">
        <v>0</v>
      </c>
      <c r="N17" s="45"/>
      <c r="O17" s="43">
        <v>0</v>
      </c>
      <c r="P17" s="43">
        <v>0</v>
      </c>
      <c r="Q17" s="43">
        <v>95395</v>
      </c>
      <c r="R17" s="43">
        <v>58964.62</v>
      </c>
      <c r="S17" s="43">
        <v>0</v>
      </c>
      <c r="T17" s="43">
        <v>0</v>
      </c>
      <c r="U17" s="44">
        <f t="shared" si="2"/>
        <v>154359.62</v>
      </c>
    </row>
    <row r="18" spans="1:21" ht="15" customHeight="1">
      <c r="A18" s="68"/>
      <c r="B18" s="68" t="s">
        <v>78</v>
      </c>
      <c r="C18" s="46">
        <f aca="true" t="shared" si="3" ref="C18:U18">SUM(C9:C17)</f>
        <v>0</v>
      </c>
      <c r="D18" s="47">
        <f t="shared" si="3"/>
        <v>114555.03</v>
      </c>
      <c r="E18" s="47">
        <f t="shared" si="3"/>
        <v>4224.47</v>
      </c>
      <c r="F18" s="47">
        <f t="shared" si="3"/>
        <v>95774</v>
      </c>
      <c r="G18" s="47">
        <f t="shared" si="3"/>
        <v>107303.9</v>
      </c>
      <c r="H18" s="47">
        <f t="shared" si="3"/>
        <v>112041.35</v>
      </c>
      <c r="I18" s="48">
        <f t="shared" si="3"/>
        <v>4737.45</v>
      </c>
      <c r="J18" s="47">
        <f t="shared" si="3"/>
        <v>0</v>
      </c>
      <c r="K18" s="49">
        <f t="shared" si="3"/>
        <v>851300.62</v>
      </c>
      <c r="L18" s="48">
        <f t="shared" si="3"/>
        <v>1061116.67</v>
      </c>
      <c r="M18" s="48">
        <f t="shared" si="3"/>
        <v>58893</v>
      </c>
      <c r="N18" s="48">
        <f t="shared" si="3"/>
        <v>0</v>
      </c>
      <c r="O18" s="47">
        <f t="shared" si="3"/>
        <v>130639</v>
      </c>
      <c r="P18" s="47">
        <f t="shared" si="3"/>
        <v>0</v>
      </c>
      <c r="Q18" s="47">
        <f t="shared" si="3"/>
        <v>435607</v>
      </c>
      <c r="R18" s="47">
        <f t="shared" si="3"/>
        <v>139406.62</v>
      </c>
      <c r="S18" s="47">
        <f t="shared" si="3"/>
        <v>1763.95</v>
      </c>
      <c r="T18" s="47">
        <f t="shared" si="3"/>
        <v>294807.1</v>
      </c>
      <c r="U18" s="48">
        <f t="shared" si="3"/>
        <v>1061116.67</v>
      </c>
    </row>
    <row r="22" spans="7:10" ht="15" customHeight="1">
      <c r="G22" s="135" t="s">
        <v>79</v>
      </c>
      <c r="H22" s="135"/>
      <c r="I22" s="135"/>
      <c r="J22" s="8">
        <f>+('semilavorati aggregato'!J28)-('semilavorati aggregato'!K28+'monomeri aggregato'!K18)</f>
        <v>9969.379999999888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2019-07-08T12:14:58Z</cp:lastPrinted>
  <dcterms:created xsi:type="dcterms:W3CDTF">2019-07-08T11:27:28Z</dcterms:created>
  <dcterms:modified xsi:type="dcterms:W3CDTF">2020-03-22T07:41:27Z</dcterms:modified>
  <cp:category/>
  <cp:version/>
  <cp:contentType/>
  <cp:contentStatus/>
</cp:coreProperties>
</file>