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emilavorati mensile" sheetId="1" r:id="rId1"/>
    <sheet name="monomeri mensile" sheetId="2" r:id="rId2"/>
    <sheet name="semilavorati aggregato" sheetId="3" r:id="rId3"/>
    <sheet name="monomeri aggregato" sheetId="4" r:id="rId4"/>
  </sheets>
  <definedNames/>
  <calcPr fullCalcOnLoad="1"/>
</workbook>
</file>

<file path=xl/sharedStrings.xml><?xml version="1.0" encoding="utf-8"?>
<sst xmlns="http://schemas.openxmlformats.org/spreadsheetml/2006/main" count="258" uniqueCount="82">
  <si>
    <t>BOLLETTINO INDUSTRIA PETROLCHIMICA</t>
  </si>
  <si>
    <t>Ministero dello Sviluppo Economico</t>
  </si>
  <si>
    <t>la materia è espressa in TONNELLATE con 2 cifre decimali</t>
  </si>
  <si>
    <t>DGSAIE DIV.6</t>
  </si>
  <si>
    <t>DISPONIBILITA'</t>
  </si>
  <si>
    <t>UTILIZZO</t>
  </si>
  <si>
    <t>Arrivi da Raffinerie</t>
  </si>
  <si>
    <t>Arrivi da altro Petrolchimico</t>
  </si>
  <si>
    <t>Arrivi da altro Impianto</t>
  </si>
  <si>
    <t>Importazione</t>
  </si>
  <si>
    <t>Stoccaggio Inizio Mese</t>
  </si>
  <si>
    <t>Stoccaggio Fine Mese</t>
  </si>
  <si>
    <t>Delta Stock</t>
  </si>
  <si>
    <t>Passato in lavorazione</t>
  </si>
  <si>
    <t>Prodotti ottenuti</t>
  </si>
  <si>
    <t>Disponibile</t>
  </si>
  <si>
    <t>Ritorni al settore petrolifero</t>
  </si>
  <si>
    <t>Invii a Centrale Termoelettr.</t>
  </si>
  <si>
    <t>Consegne ad altro petrolchimico</t>
  </si>
  <si>
    <t xml:space="preserve">Vendite ad altro denunciante </t>
  </si>
  <si>
    <t xml:space="preserve">Vendite al mercato Interno </t>
  </si>
  <si>
    <t>Vendite al mercato Estero</t>
  </si>
  <si>
    <t>Consumi Diretti Energetici</t>
  </si>
  <si>
    <t xml:space="preserve">Consumi NON Energetici </t>
  </si>
  <si>
    <t>Totale Utilizzato</t>
  </si>
  <si>
    <t>Periodo: febbraio 2019</t>
  </si>
  <si>
    <t>Codice</t>
  </si>
  <si>
    <t>Prodotto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</si>
  <si>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</si>
  <si>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</si>
  <si>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</si>
  <si>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</si>
  <si>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</si>
  <si>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</si>
  <si>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</si>
  <si>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</si>
  <si>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</si>
  <si>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</si>
  <si>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</si>
  <si>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</si>
  <si>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</si>
  <si>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</si>
  <si>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</si>
  <si>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</si>
  <si>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</si>
  <si>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</si>
  <si>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</si>
  <si>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A) CARICHE SEMILAVORATI</t>
  </si>
  <si>
    <t>GAS ALLO STATO GASSOSO</t>
  </si>
  <si>
    <t xml:space="preserve">GAS ALLO STATO LIQUIDO  </t>
  </si>
  <si>
    <t>VIRGIN NAFTA</t>
  </si>
  <si>
    <t>BENZINA</t>
  </si>
  <si>
    <t>PETROLI</t>
  </si>
  <si>
    <t>GASOLI DEP+PENT+TPIO</t>
  </si>
  <si>
    <t xml:space="preserve">OLI COMBUSTIBILI ATZ </t>
  </si>
  <si>
    <t>OLI COMBUSTIBILI BTZ / FOK</t>
  </si>
  <si>
    <t>SEMILAVORATI (xileni-ompx-metax)</t>
  </si>
  <si>
    <t>OSSIGENATI</t>
  </si>
  <si>
    <t>ALTRI PETROLIFERI</t>
  </si>
  <si>
    <t>TOTALE CICLO PRIMARIO</t>
  </si>
  <si>
    <t>GPL (FRAZ C4-RAFF 1)</t>
  </si>
  <si>
    <t>BENZINE SEMILAVORATE</t>
  </si>
  <si>
    <t>PARAFFINA / OLEFINE</t>
  </si>
  <si>
    <t>TOTALE CICLO SECONDARIO</t>
  </si>
  <si>
    <t>METANO</t>
  </si>
  <si>
    <t>METANOLO-ETANOLO</t>
  </si>
  <si>
    <t>TOTALE ALTRI SETTORI</t>
  </si>
  <si>
    <t>TOTALE</t>
  </si>
  <si>
    <t>B) MONOMERI</t>
  </si>
  <si>
    <t>ETILENE</t>
  </si>
  <si>
    <t>PROPILENE</t>
  </si>
  <si>
    <t>BUTADIENE</t>
  </si>
  <si>
    <t>BENZENE</t>
  </si>
  <si>
    <t>TOLUENE</t>
  </si>
  <si>
    <t>ISOMERI + ETILBENZENE</t>
  </si>
  <si>
    <t>CUMENE</t>
  </si>
  <si>
    <t>PARAFFINE</t>
  </si>
  <si>
    <t xml:space="preserve">ALTRI CHIMICI </t>
  </si>
  <si>
    <t xml:space="preserve">TOTALE </t>
  </si>
  <si>
    <t>PERDITA LAVORAZIONE</t>
  </si>
  <si>
    <t>Periodo: gennaio-febbraio 2019</t>
  </si>
  <si>
    <t>Report costruito su dati definitivi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</si>
</sst>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5">
    <font>
      <sz val="11"/>
      <color indexed="8"/>
      <name val="Calibri"/>
      <family val="0"/>
    </font>
    <font>
      <sz val="11"/>
      <color indexed="11"/>
      <name val="Calibri"/>
      <family val="0"/>
    </font>
    <font>
      <b/>
      <sz val="10"/>
      <color indexed="9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b/>
      <sz val="8"/>
      <color indexed="8"/>
      <name val="Calibri"/>
      <family val="0"/>
    </font>
    <font>
      <b/>
      <sz val="16"/>
      <color indexed="8"/>
      <name val="Calibri"/>
      <family val="0"/>
    </font>
    <font>
      <b/>
      <sz val="14"/>
      <color indexed="21"/>
      <name val="Calibri"/>
      <family val="0"/>
    </font>
    <font>
      <sz val="16"/>
      <color indexed="8"/>
      <name val="Calibri"/>
      <family val="0"/>
    </font>
    <font>
      <b/>
      <sz val="12"/>
      <color indexed="8"/>
      <name val="Calibri"/>
      <family val="0"/>
    </font>
    <font>
      <b/>
      <sz val="12"/>
      <color indexed="24"/>
      <name val="Calibri"/>
      <family val="0"/>
    </font>
    <font>
      <b/>
      <sz val="11"/>
      <color indexed="8"/>
      <name val="Calibri"/>
      <family val="0"/>
    </font>
    <font>
      <b/>
      <sz val="10"/>
      <color indexed="24"/>
      <name val="Calibri"/>
      <family val="2"/>
    </font>
    <font>
      <b/>
      <sz val="18"/>
      <color indexed="24"/>
      <name val="Cambria"/>
      <family val="2"/>
    </font>
    <font>
      <b/>
      <sz val="15"/>
      <color indexed="24"/>
      <name val="Calibri"/>
      <family val="2"/>
    </font>
    <font>
      <b/>
      <sz val="13"/>
      <color indexed="24"/>
      <name val="Calibri"/>
      <family val="2"/>
    </font>
    <font>
      <b/>
      <sz val="11"/>
      <color indexed="24"/>
      <name val="Calibri"/>
      <family val="2"/>
    </font>
    <font>
      <sz val="11"/>
      <color indexed="58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24"/>
      <name val="Calibri"/>
      <family val="2"/>
    </font>
    <font>
      <b/>
      <sz val="11"/>
      <color indexed="12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5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6"/>
      </right>
      <top style="thin">
        <color indexed="9"/>
      </top>
      <bottom style="medium">
        <color indexed="18"/>
      </bottom>
    </border>
    <border>
      <left>
        <color indexed="63"/>
      </left>
      <right style="thin">
        <color indexed="12"/>
      </right>
      <top style="thin">
        <color indexed="9"/>
      </top>
      <bottom style="medium">
        <color indexed="18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 style="thin">
        <color indexed="9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1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12"/>
      </left>
      <right>
        <color indexed="63"/>
      </right>
      <top style="thin">
        <color indexed="9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9"/>
      </top>
      <bottom style="thin">
        <color indexed="12"/>
      </bottom>
    </border>
    <border>
      <left style="thick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9"/>
      </right>
      <top style="medium">
        <color indexed="18"/>
      </top>
      <bottom>
        <color indexed="63"/>
      </bottom>
    </border>
    <border>
      <left style="thin">
        <color indexed="9"/>
      </left>
      <right style="thin">
        <color indexed="10"/>
      </right>
      <top style="thin">
        <color indexed="12"/>
      </top>
      <bottom>
        <color indexed="63"/>
      </bottom>
    </border>
    <border>
      <left style="thin">
        <color indexed="9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10"/>
      </right>
      <top>
        <color indexed="63"/>
      </top>
      <bottom style="thin">
        <color indexed="25"/>
      </bottom>
    </border>
    <border>
      <left style="thin">
        <color indexed="10"/>
      </left>
      <right style="thin">
        <color indexed="9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9"/>
      </right>
      <top>
        <color indexed="63"/>
      </top>
      <bottom style="thin">
        <color indexed="9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thin">
        <color indexed="10"/>
      </right>
      <top style="hair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9"/>
      </top>
      <bottom style="thin">
        <color indexed="12"/>
      </bottom>
    </border>
    <border>
      <left style="thin">
        <color indexed="9"/>
      </left>
      <right style="thin">
        <color indexed="10"/>
      </right>
      <top style="thin">
        <color indexed="12"/>
      </top>
      <bottom style="thin">
        <color indexed="25"/>
      </bottom>
    </border>
    <border>
      <left style="thin">
        <color indexed="10"/>
      </left>
      <right style="thin">
        <color indexed="9"/>
      </right>
      <top style="thin">
        <color indexed="12"/>
      </top>
      <bottom style="thin">
        <color indexed="9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44">
    <xf numFmtId="0" fontId="0" fillId="0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 horizontal="left"/>
      <protection/>
    </xf>
    <xf numFmtId="2" fontId="1" fillId="34" borderId="11" xfId="0" applyNumberFormat="1" applyFont="1" applyFill="1" applyBorder="1" applyAlignment="1" applyProtection="1">
      <alignment horizontal="right"/>
      <protection locked="0"/>
    </xf>
    <xf numFmtId="0" fontId="2" fillId="35" borderId="12" xfId="0" applyFont="1" applyFill="1" applyBorder="1" applyAlignment="1" applyProtection="1">
      <alignment/>
      <protection/>
    </xf>
    <xf numFmtId="0" fontId="2" fillId="35" borderId="13" xfId="0" applyFont="1" applyFill="1" applyBorder="1" applyAlignment="1" applyProtection="1">
      <alignment/>
      <protection/>
    </xf>
    <xf numFmtId="0" fontId="3" fillId="36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wrapText="1"/>
      <protection/>
    </xf>
    <xf numFmtId="2" fontId="0" fillId="0" borderId="0" xfId="0" applyNumberFormat="1" applyFill="1" applyAlignment="1" applyProtection="1">
      <alignment/>
      <protection/>
    </xf>
    <xf numFmtId="2" fontId="3" fillId="33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2" fillId="37" borderId="13" xfId="0" applyFont="1" applyFill="1" applyBorder="1" applyAlignment="1" applyProtection="1">
      <alignment/>
      <protection/>
    </xf>
    <xf numFmtId="0" fontId="2" fillId="37" borderId="15" xfId="0" applyFont="1" applyFill="1" applyBorder="1" applyAlignment="1" applyProtection="1">
      <alignment/>
      <protection/>
    </xf>
    <xf numFmtId="0" fontId="3" fillId="36" borderId="16" xfId="0" applyFont="1" applyFill="1" applyBorder="1" applyAlignment="1" applyProtection="1">
      <alignment horizontal="center" wrapText="1"/>
      <protection/>
    </xf>
    <xf numFmtId="0" fontId="6" fillId="38" borderId="0" xfId="0" applyFont="1" applyFill="1" applyAlignment="1" applyProtection="1">
      <alignment horizontal="center"/>
      <protection/>
    </xf>
    <xf numFmtId="0" fontId="7" fillId="38" borderId="0" xfId="0" applyFont="1" applyFill="1" applyAlignment="1" applyProtection="1">
      <alignment horizontal="center"/>
      <protection/>
    </xf>
    <xf numFmtId="0" fontId="3" fillId="36" borderId="17" xfId="0" applyFont="1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left"/>
      <protection/>
    </xf>
    <xf numFmtId="0" fontId="4" fillId="33" borderId="18" xfId="0" applyFont="1" applyFill="1" applyBorder="1" applyAlignment="1" applyProtection="1">
      <alignment horizontal="left"/>
      <protection/>
    </xf>
    <xf numFmtId="0" fontId="3" fillId="39" borderId="18" xfId="0" applyFont="1" applyFill="1" applyBorder="1" applyAlignment="1" applyProtection="1">
      <alignment horizontal="left"/>
      <protection/>
    </xf>
    <xf numFmtId="0" fontId="3" fillId="40" borderId="18" xfId="0" applyFont="1" applyFill="1" applyBorder="1" applyAlignment="1" applyProtection="1">
      <alignment horizontal="left"/>
      <protection/>
    </xf>
    <xf numFmtId="0" fontId="2" fillId="37" borderId="19" xfId="0" applyFont="1" applyFill="1" applyBorder="1" applyAlignment="1" applyProtection="1">
      <alignment/>
      <protection/>
    </xf>
    <xf numFmtId="0" fontId="3" fillId="41" borderId="10" xfId="0" applyFont="1" applyFill="1" applyBorder="1" applyAlignment="1" applyProtection="1">
      <alignment horizontal="left"/>
      <protection/>
    </xf>
    <xf numFmtId="0" fontId="6" fillId="38" borderId="0" xfId="0" applyFont="1" applyFill="1" applyAlignment="1" applyProtection="1">
      <alignment horizontal="center"/>
      <protection/>
    </xf>
    <xf numFmtId="4" fontId="4" fillId="33" borderId="14" xfId="0" applyNumberFormat="1" applyFont="1" applyFill="1" applyBorder="1" applyAlignment="1" applyProtection="1">
      <alignment horizontal="right"/>
      <protection locked="0"/>
    </xf>
    <xf numFmtId="4" fontId="0" fillId="33" borderId="14" xfId="0" applyNumberFormat="1" applyFont="1" applyFill="1" applyBorder="1" applyAlignment="1" applyProtection="1">
      <alignment horizontal="right"/>
      <protection locked="0"/>
    </xf>
    <xf numFmtId="4" fontId="0" fillId="36" borderId="14" xfId="0" applyNumberFormat="1" applyFont="1" applyFill="1" applyBorder="1" applyAlignment="1" applyProtection="1">
      <alignment horizontal="right"/>
      <protection/>
    </xf>
    <xf numFmtId="4" fontId="0" fillId="0" borderId="20" xfId="0" applyNumberFormat="1" applyFont="1" applyFill="1" applyBorder="1" applyAlignment="1" applyProtection="1">
      <alignment/>
      <protection/>
    </xf>
    <xf numFmtId="4" fontId="0" fillId="36" borderId="14" xfId="0" applyNumberFormat="1" applyFont="1" applyFill="1" applyBorder="1" applyAlignment="1" applyProtection="1">
      <alignment horizontal="right"/>
      <protection locked="0"/>
    </xf>
    <xf numFmtId="4" fontId="0" fillId="0" borderId="14" xfId="0" applyNumberFormat="1" applyFont="1" applyFill="1" applyBorder="1" applyAlignment="1" applyProtection="1">
      <alignment horizontal="right"/>
      <protection/>
    </xf>
    <xf numFmtId="4" fontId="0" fillId="33" borderId="21" xfId="0" applyNumberFormat="1" applyFont="1" applyFill="1" applyBorder="1" applyAlignment="1" applyProtection="1">
      <alignment horizontal="right"/>
      <protection locked="0"/>
    </xf>
    <xf numFmtId="4" fontId="0" fillId="36" borderId="22" xfId="0" applyNumberFormat="1" applyFont="1" applyFill="1" applyBorder="1" applyAlignment="1" applyProtection="1">
      <alignment horizontal="right"/>
      <protection/>
    </xf>
    <xf numFmtId="4" fontId="11" fillId="39" borderId="14" xfId="0" applyNumberFormat="1" applyFont="1" applyFill="1" applyBorder="1" applyAlignment="1" applyProtection="1">
      <alignment horizontal="right"/>
      <protection/>
    </xf>
    <xf numFmtId="4" fontId="11" fillId="39" borderId="14" xfId="0" applyNumberFormat="1" applyFont="1" applyFill="1" applyBorder="1" applyAlignment="1" applyProtection="1">
      <alignment horizontal="right"/>
      <protection locked="0"/>
    </xf>
    <xf numFmtId="4" fontId="11" fillId="39" borderId="22" xfId="0" applyNumberFormat="1" applyFont="1" applyFill="1" applyBorder="1" applyAlignment="1" applyProtection="1">
      <alignment horizontal="right"/>
      <protection/>
    </xf>
    <xf numFmtId="4" fontId="11" fillId="39" borderId="20" xfId="0" applyNumberFormat="1" applyFont="1" applyFill="1" applyBorder="1" applyAlignment="1" applyProtection="1">
      <alignment horizontal="right"/>
      <protection/>
    </xf>
    <xf numFmtId="4" fontId="0" fillId="39" borderId="14" xfId="0" applyNumberFormat="1" applyFont="1" applyFill="1" applyBorder="1" applyAlignment="1" applyProtection="1">
      <alignment horizontal="right"/>
      <protection/>
    </xf>
    <xf numFmtId="4" fontId="0" fillId="39" borderId="22" xfId="0" applyNumberFormat="1" applyFont="1" applyFill="1" applyBorder="1" applyAlignment="1" applyProtection="1">
      <alignment horizontal="right"/>
      <protection/>
    </xf>
    <xf numFmtId="4" fontId="3" fillId="40" borderId="14" xfId="0" applyNumberFormat="1" applyFont="1" applyFill="1" applyBorder="1" applyAlignment="1" applyProtection="1">
      <alignment horizontal="right"/>
      <protection/>
    </xf>
    <xf numFmtId="4" fontId="3" fillId="40" borderId="22" xfId="0" applyNumberFormat="1" applyFont="1" applyFill="1" applyBorder="1" applyAlignment="1" applyProtection="1">
      <alignment horizontal="right"/>
      <protection/>
    </xf>
    <xf numFmtId="4" fontId="0" fillId="0" borderId="11" xfId="0" applyNumberFormat="1" applyFill="1" applyBorder="1" applyAlignment="1" applyProtection="1">
      <alignment horizontal="right"/>
      <protection locked="0"/>
    </xf>
    <xf numFmtId="4" fontId="0" fillId="0" borderId="11" xfId="0" applyNumberFormat="1" applyFill="1" applyBorder="1" applyAlignment="1" applyProtection="1">
      <alignment horizontal="right"/>
      <protection/>
    </xf>
    <xf numFmtId="4" fontId="0" fillId="36" borderId="11" xfId="0" applyNumberFormat="1" applyFill="1" applyBorder="1" applyAlignment="1" applyProtection="1">
      <alignment horizontal="right"/>
      <protection/>
    </xf>
    <xf numFmtId="4" fontId="0" fillId="34" borderId="11" xfId="0" applyNumberFormat="1" applyFill="1" applyBorder="1" applyAlignment="1" applyProtection="1">
      <alignment horizontal="right"/>
      <protection locked="0"/>
    </xf>
    <xf numFmtId="2" fontId="11" fillId="41" borderId="11" xfId="0" applyNumberFormat="1" applyFont="1" applyFill="1" applyBorder="1" applyAlignment="1" applyProtection="1">
      <alignment horizontal="right"/>
      <protection/>
    </xf>
    <xf numFmtId="4" fontId="11" fillId="41" borderId="11" xfId="0" applyNumberFormat="1" applyFont="1" applyFill="1" applyBorder="1" applyAlignment="1" applyProtection="1">
      <alignment horizontal="right"/>
      <protection/>
    </xf>
    <xf numFmtId="4" fontId="3" fillId="41" borderId="11" xfId="0" applyNumberFormat="1" applyFont="1" applyFill="1" applyBorder="1" applyAlignment="1" applyProtection="1">
      <alignment horizontal="right"/>
      <protection/>
    </xf>
    <xf numFmtId="4" fontId="11" fillId="41" borderId="11" xfId="0" applyNumberFormat="1" applyFont="1" applyFill="1" applyBorder="1" applyAlignment="1" applyProtection="1">
      <alignment horizontal="right"/>
      <protection locked="0"/>
    </xf>
    <xf numFmtId="0" fontId="7" fillId="38" borderId="0" xfId="0" applyFont="1" applyFill="1" applyAlignment="1" applyProtection="1">
      <alignment horizontal="center"/>
      <protection/>
    </xf>
    <xf numFmtId="0" fontId="2" fillId="37" borderId="15" xfId="0" applyFont="1" applyFill="1" applyBorder="1" applyAlignment="1" applyProtection="1">
      <alignment/>
      <protection/>
    </xf>
    <xf numFmtId="0" fontId="2" fillId="37" borderId="19" xfId="0" applyFont="1" applyFill="1" applyBorder="1" applyAlignment="1" applyProtection="1">
      <alignment/>
      <protection/>
    </xf>
    <xf numFmtId="0" fontId="3" fillId="36" borderId="17" xfId="0" applyFont="1" applyFill="1" applyBorder="1" applyAlignment="1" applyProtection="1">
      <alignment horizontal="center"/>
      <protection/>
    </xf>
    <xf numFmtId="0" fontId="3" fillId="36" borderId="0" xfId="0" applyFont="1" applyFill="1" applyAlignment="1" applyProtection="1">
      <alignment horizontal="center"/>
      <protection/>
    </xf>
    <xf numFmtId="0" fontId="3" fillId="36" borderId="16" xfId="0" applyFont="1" applyFill="1" applyBorder="1" applyAlignment="1" applyProtection="1">
      <alignment horizontal="center" wrapText="1"/>
      <protection/>
    </xf>
    <xf numFmtId="2" fontId="3" fillId="33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 horizontal="left"/>
      <protection/>
    </xf>
    <xf numFmtId="0" fontId="3" fillId="39" borderId="18" xfId="0" applyFont="1" applyFill="1" applyBorder="1" applyAlignment="1" applyProtection="1">
      <alignment horizontal="left"/>
      <protection/>
    </xf>
    <xf numFmtId="0" fontId="3" fillId="40" borderId="18" xfId="0" applyFont="1" applyFill="1" applyBorder="1" applyAlignment="1" applyProtection="1">
      <alignment horizontal="left"/>
      <protection/>
    </xf>
    <xf numFmtId="0" fontId="2" fillId="35" borderId="12" xfId="0" applyFont="1" applyFill="1" applyBorder="1" applyAlignment="1" applyProtection="1">
      <alignment/>
      <protection/>
    </xf>
    <xf numFmtId="0" fontId="3" fillId="36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wrapText="1"/>
      <protection/>
    </xf>
    <xf numFmtId="2" fontId="1" fillId="34" borderId="11" xfId="0" applyNumberFormat="1" applyFont="1" applyFill="1" applyBorder="1" applyAlignment="1" applyProtection="1">
      <alignment horizontal="right"/>
      <protection locked="0"/>
    </xf>
    <xf numFmtId="0" fontId="3" fillId="41" borderId="10" xfId="0" applyFont="1" applyFill="1" applyBorder="1" applyAlignment="1" applyProtection="1">
      <alignment horizontal="left"/>
      <protection/>
    </xf>
    <xf numFmtId="0" fontId="6" fillId="38" borderId="0" xfId="0" applyFont="1" applyFill="1" applyAlignment="1" applyProtection="1">
      <alignment horizontal="center"/>
      <protection/>
    </xf>
    <xf numFmtId="0" fontId="6" fillId="38" borderId="0" xfId="0" applyFont="1" applyFill="1" applyAlignment="1" applyProtection="1">
      <alignment horizontal="center"/>
      <protection/>
    </xf>
    <xf numFmtId="0" fontId="7" fillId="38" borderId="23" xfId="0" applyFont="1" applyFill="1" applyBorder="1" applyAlignment="1" applyProtection="1">
      <alignment horizontal="center"/>
      <protection/>
    </xf>
    <xf numFmtId="0" fontId="8" fillId="38" borderId="23" xfId="0" applyFont="1" applyFill="1" applyBorder="1" applyAlignment="1" applyProtection="1">
      <alignment horizontal="center"/>
      <protection/>
    </xf>
    <xf numFmtId="0" fontId="9" fillId="42" borderId="24" xfId="0" applyFont="1" applyFill="1" applyBorder="1" applyAlignment="1" applyProtection="1">
      <alignment horizontal="center"/>
      <protection/>
    </xf>
    <xf numFmtId="0" fontId="9" fillId="42" borderId="25" xfId="0" applyFont="1" applyFill="1" applyBorder="1" applyAlignment="1" applyProtection="1">
      <alignment horizontal="center"/>
      <protection/>
    </xf>
    <xf numFmtId="0" fontId="9" fillId="42" borderId="26" xfId="0" applyFont="1" applyFill="1" applyBorder="1" applyAlignment="1" applyProtection="1">
      <alignment horizontal="center"/>
      <protection/>
    </xf>
    <xf numFmtId="0" fontId="9" fillId="43" borderId="24" xfId="0" applyFont="1" applyFill="1" applyBorder="1" applyAlignment="1" applyProtection="1">
      <alignment horizontal="center"/>
      <protection/>
    </xf>
    <xf numFmtId="0" fontId="9" fillId="43" borderId="25" xfId="0" applyFont="1" applyFill="1" applyBorder="1" applyAlignment="1" applyProtection="1">
      <alignment horizontal="center"/>
      <protection/>
    </xf>
    <xf numFmtId="0" fontId="9" fillId="43" borderId="26" xfId="0" applyFont="1" applyFill="1" applyBorder="1" applyAlignment="1" applyProtection="1">
      <alignment horizontal="center"/>
      <protection/>
    </xf>
    <xf numFmtId="0" fontId="10" fillId="36" borderId="27" xfId="0" applyFont="1" applyFill="1" applyBorder="1" applyAlignment="1" applyProtection="1">
      <alignment horizontal="center" wrapText="1"/>
      <protection/>
    </xf>
    <xf numFmtId="0" fontId="10" fillId="36" borderId="28" xfId="0" applyFont="1" applyFill="1" applyBorder="1" applyAlignment="1" applyProtection="1">
      <alignment horizontal="center" wrapText="1"/>
      <protection/>
    </xf>
    <xf numFmtId="0" fontId="10" fillId="36" borderId="29" xfId="0" applyFont="1" applyFill="1" applyBorder="1" applyAlignment="1" applyProtection="1">
      <alignment horizontal="center" wrapText="1"/>
      <protection/>
    </xf>
    <xf numFmtId="0" fontId="9" fillId="36" borderId="30" xfId="0" applyFont="1" applyFill="1" applyBorder="1" applyAlignment="1" applyProtection="1">
      <alignment horizontal="center" textRotation="90" wrapText="1"/>
      <protection/>
    </xf>
    <xf numFmtId="0" fontId="9" fillId="36" borderId="31" xfId="0" applyFont="1" applyFill="1" applyBorder="1" applyAlignment="1" applyProtection="1">
      <alignment horizontal="center" textRotation="90" wrapText="1"/>
      <protection/>
    </xf>
    <xf numFmtId="0" fontId="9" fillId="36" borderId="32" xfId="0" applyFont="1" applyFill="1" applyBorder="1" applyAlignment="1" applyProtection="1">
      <alignment horizontal="center" textRotation="90" wrapText="1"/>
      <protection/>
    </xf>
    <xf numFmtId="0" fontId="9" fillId="36" borderId="33" xfId="0" applyFont="1" applyFill="1" applyBorder="1" applyAlignment="1" applyProtection="1">
      <alignment horizontal="center" textRotation="90" wrapText="1"/>
      <protection/>
    </xf>
    <xf numFmtId="0" fontId="9" fillId="36" borderId="34" xfId="0" applyFont="1" applyFill="1" applyBorder="1" applyAlignment="1" applyProtection="1">
      <alignment horizontal="center" textRotation="90" wrapText="1"/>
      <protection/>
    </xf>
    <xf numFmtId="0" fontId="9" fillId="36" borderId="35" xfId="0" applyFont="1" applyFill="1" applyBorder="1" applyAlignment="1" applyProtection="1">
      <alignment horizontal="center" textRotation="90" wrapText="1"/>
      <protection/>
    </xf>
    <xf numFmtId="0" fontId="10" fillId="36" borderId="36" xfId="0" applyFont="1" applyFill="1" applyBorder="1" applyAlignment="1" applyProtection="1">
      <alignment horizontal="center" wrapText="1"/>
      <protection/>
    </xf>
    <xf numFmtId="0" fontId="10" fillId="36" borderId="0" xfId="0" applyFont="1" applyFill="1" applyBorder="1" applyAlignment="1" applyProtection="1">
      <alignment horizontal="center" wrapText="1"/>
      <protection/>
    </xf>
    <xf numFmtId="0" fontId="10" fillId="36" borderId="37" xfId="0" applyFont="1" applyFill="1" applyBorder="1" applyAlignment="1" applyProtection="1">
      <alignment horizontal="center" wrapText="1"/>
      <protection/>
    </xf>
    <xf numFmtId="0" fontId="3" fillId="36" borderId="0" xfId="0" applyFont="1" applyFill="1" applyAlignment="1" applyProtection="1">
      <alignment horizontal="center"/>
      <protection/>
    </xf>
    <xf numFmtId="0" fontId="3" fillId="44" borderId="38" xfId="0" applyFont="1" applyFill="1" applyBorder="1" applyAlignment="1" applyProtection="1">
      <alignment horizontal="center"/>
      <protection/>
    </xf>
    <xf numFmtId="0" fontId="3" fillId="44" borderId="39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left"/>
      <protection/>
    </xf>
    <xf numFmtId="0" fontId="0" fillId="33" borderId="40" xfId="0" applyFill="1" applyBorder="1" applyAlignment="1" applyProtection="1">
      <alignment horizontal="left"/>
      <protection/>
    </xf>
    <xf numFmtId="0" fontId="4" fillId="33" borderId="10" xfId="0" applyFont="1" applyFill="1" applyBorder="1" applyAlignment="1" applyProtection="1">
      <alignment horizontal="left"/>
      <protection/>
    </xf>
    <xf numFmtId="0" fontId="4" fillId="33" borderId="40" xfId="0" applyFont="1" applyFill="1" applyBorder="1" applyAlignment="1" applyProtection="1">
      <alignment horizontal="left"/>
      <protection/>
    </xf>
    <xf numFmtId="0" fontId="3" fillId="39" borderId="10" xfId="0" applyFont="1" applyFill="1" applyBorder="1" applyAlignment="1" applyProtection="1">
      <alignment horizontal="left"/>
      <protection/>
    </xf>
    <xf numFmtId="0" fontId="3" fillId="39" borderId="40" xfId="0" applyFont="1" applyFill="1" applyBorder="1" applyAlignment="1" applyProtection="1">
      <alignment horizontal="left"/>
      <protection/>
    </xf>
    <xf numFmtId="0" fontId="3" fillId="40" borderId="10" xfId="0" applyFont="1" applyFill="1" applyBorder="1" applyAlignment="1" applyProtection="1">
      <alignment horizontal="left"/>
      <protection/>
    </xf>
    <xf numFmtId="0" fontId="3" fillId="40" borderId="40" xfId="0" applyFont="1" applyFill="1" applyBorder="1" applyAlignment="1" applyProtection="1">
      <alignment horizontal="left"/>
      <protection/>
    </xf>
    <xf numFmtId="0" fontId="12" fillId="36" borderId="27" xfId="0" applyFont="1" applyFill="1" applyBorder="1" applyAlignment="1" applyProtection="1">
      <alignment horizontal="center" wrapText="1"/>
      <protection/>
    </xf>
    <xf numFmtId="0" fontId="12" fillId="36" borderId="28" xfId="0" applyFont="1" applyFill="1" applyBorder="1" applyAlignment="1" applyProtection="1">
      <alignment horizontal="center" wrapText="1"/>
      <protection/>
    </xf>
    <xf numFmtId="0" fontId="12" fillId="36" borderId="29" xfId="0" applyFont="1" applyFill="1" applyBorder="1" applyAlignment="1" applyProtection="1">
      <alignment horizontal="center" wrapText="1"/>
      <protection/>
    </xf>
    <xf numFmtId="0" fontId="0" fillId="33" borderId="41" xfId="0" applyFill="1" applyBorder="1" applyAlignment="1" applyProtection="1">
      <alignment horizontal="left"/>
      <protection/>
    </xf>
    <xf numFmtId="0" fontId="12" fillId="36" borderId="36" xfId="0" applyFont="1" applyFill="1" applyBorder="1" applyAlignment="1" applyProtection="1">
      <alignment horizontal="center" wrapText="1"/>
      <protection/>
    </xf>
    <xf numFmtId="0" fontId="12" fillId="36" borderId="0" xfId="0" applyFont="1" applyFill="1" applyBorder="1" applyAlignment="1" applyProtection="1">
      <alignment horizontal="center" wrapText="1"/>
      <protection/>
    </xf>
    <xf numFmtId="0" fontId="12" fillId="36" borderId="37" xfId="0" applyFont="1" applyFill="1" applyBorder="1" applyAlignment="1" applyProtection="1">
      <alignment horizontal="center" wrapText="1"/>
      <protection/>
    </xf>
    <xf numFmtId="0" fontId="10" fillId="36" borderId="36" xfId="0" applyFont="1" applyFill="1" applyBorder="1" applyAlignment="1" applyProtection="1">
      <alignment horizontal="center" vertical="center" wrapText="1"/>
      <protection/>
    </xf>
    <xf numFmtId="0" fontId="10" fillId="36" borderId="0" xfId="0" applyFont="1" applyFill="1" applyBorder="1" applyAlignment="1" applyProtection="1">
      <alignment horizontal="center" vertical="center" wrapText="1"/>
      <protection/>
    </xf>
    <xf numFmtId="0" fontId="10" fillId="36" borderId="37" xfId="0" applyFont="1" applyFill="1" applyBorder="1" applyAlignment="1" applyProtection="1">
      <alignment horizontal="center" vertical="center" wrapText="1"/>
      <protection/>
    </xf>
    <xf numFmtId="0" fontId="3" fillId="41" borderId="10" xfId="0" applyFont="1" applyFill="1" applyBorder="1" applyAlignment="1" applyProtection="1">
      <alignment horizontal="left"/>
      <protection/>
    </xf>
    <xf numFmtId="0" fontId="3" fillId="41" borderId="41" xfId="0" applyFont="1" applyFill="1" applyBorder="1" applyAlignment="1" applyProtection="1">
      <alignment horizontal="left"/>
      <protection/>
    </xf>
    <xf numFmtId="0" fontId="11" fillId="0" borderId="0" xfId="0" applyFont="1" applyFill="1" applyAlignment="1" applyProtection="1">
      <alignment horizontal="center"/>
      <protection/>
    </xf>
    <xf numFmtId="0" fontId="7" fillId="38" borderId="23" xfId="0" applyFont="1" applyFill="1" applyBorder="1" applyAlignment="1" applyProtection="1">
      <alignment horizontal="center"/>
      <protection/>
    </xf>
    <xf numFmtId="0" fontId="8" fillId="38" borderId="23" xfId="0" applyFont="1" applyFill="1" applyBorder="1" applyAlignment="1" applyProtection="1">
      <alignment horizontal="center"/>
      <protection/>
    </xf>
    <xf numFmtId="0" fontId="9" fillId="42" borderId="24" xfId="0" applyFont="1" applyFill="1" applyBorder="1" applyAlignment="1" applyProtection="1">
      <alignment horizontal="center"/>
      <protection/>
    </xf>
    <xf numFmtId="0" fontId="9" fillId="42" borderId="25" xfId="0" applyFont="1" applyFill="1" applyBorder="1" applyAlignment="1" applyProtection="1">
      <alignment horizontal="center"/>
      <protection/>
    </xf>
    <xf numFmtId="0" fontId="9" fillId="42" borderId="26" xfId="0" applyFont="1" applyFill="1" applyBorder="1" applyAlignment="1" applyProtection="1">
      <alignment horizontal="center"/>
      <protection/>
    </xf>
    <xf numFmtId="0" fontId="9" fillId="43" borderId="24" xfId="0" applyFont="1" applyFill="1" applyBorder="1" applyAlignment="1" applyProtection="1">
      <alignment horizontal="center"/>
      <protection/>
    </xf>
    <xf numFmtId="0" fontId="9" fillId="43" borderId="25" xfId="0" applyFont="1" applyFill="1" applyBorder="1" applyAlignment="1" applyProtection="1">
      <alignment horizontal="center"/>
      <protection/>
    </xf>
    <xf numFmtId="0" fontId="9" fillId="43" borderId="26" xfId="0" applyFont="1" applyFill="1" applyBorder="1" applyAlignment="1" applyProtection="1">
      <alignment horizontal="center"/>
      <protection/>
    </xf>
    <xf numFmtId="0" fontId="9" fillId="36" borderId="30" xfId="0" applyFont="1" applyFill="1" applyBorder="1" applyAlignment="1" applyProtection="1">
      <alignment horizontal="center" textRotation="90" wrapText="1"/>
      <protection/>
    </xf>
    <xf numFmtId="0" fontId="9" fillId="36" borderId="31" xfId="0" applyFont="1" applyFill="1" applyBorder="1" applyAlignment="1" applyProtection="1">
      <alignment horizontal="center" textRotation="90" wrapText="1"/>
      <protection/>
    </xf>
    <xf numFmtId="0" fontId="9" fillId="36" borderId="32" xfId="0" applyFont="1" applyFill="1" applyBorder="1" applyAlignment="1" applyProtection="1">
      <alignment horizontal="center" textRotation="90" wrapText="1"/>
      <protection/>
    </xf>
    <xf numFmtId="0" fontId="9" fillId="36" borderId="33" xfId="0" applyFont="1" applyFill="1" applyBorder="1" applyAlignment="1" applyProtection="1">
      <alignment horizontal="center" textRotation="90" wrapText="1"/>
      <protection/>
    </xf>
    <xf numFmtId="0" fontId="9" fillId="36" borderId="34" xfId="0" applyFont="1" applyFill="1" applyBorder="1" applyAlignment="1" applyProtection="1">
      <alignment horizontal="center" textRotation="90" wrapText="1"/>
      <protection/>
    </xf>
    <xf numFmtId="0" fontId="9" fillId="36" borderId="35" xfId="0" applyFont="1" applyFill="1" applyBorder="1" applyAlignment="1" applyProtection="1">
      <alignment horizontal="center" textRotation="90" wrapText="1"/>
      <protection/>
    </xf>
    <xf numFmtId="0" fontId="10" fillId="36" borderId="27" xfId="0" applyFont="1" applyFill="1" applyBorder="1" applyAlignment="1" applyProtection="1">
      <alignment horizontal="center" wrapText="1"/>
      <protection/>
    </xf>
    <xf numFmtId="0" fontId="10" fillId="36" borderId="29" xfId="0" applyFont="1" applyFill="1" applyBorder="1" applyAlignment="1" applyProtection="1">
      <alignment horizontal="center" wrapText="1"/>
      <protection/>
    </xf>
    <xf numFmtId="0" fontId="10" fillId="36" borderId="36" xfId="0" applyFont="1" applyFill="1" applyBorder="1" applyAlignment="1" applyProtection="1">
      <alignment horizontal="center" wrapText="1"/>
      <protection/>
    </xf>
    <xf numFmtId="0" fontId="10" fillId="36" borderId="37" xfId="0" applyFont="1" applyFill="1" applyBorder="1" applyAlignment="1" applyProtection="1">
      <alignment horizontal="center" wrapText="1"/>
      <protection/>
    </xf>
    <xf numFmtId="0" fontId="3" fillId="44" borderId="38" xfId="0" applyFont="1" applyFill="1" applyBorder="1" applyAlignment="1" applyProtection="1">
      <alignment horizontal="center"/>
      <protection/>
    </xf>
    <xf numFmtId="0" fontId="3" fillId="44" borderId="39" xfId="0" applyFont="1" applyFill="1" applyBorder="1" applyAlignment="1" applyProtection="1">
      <alignment horizontal="center"/>
      <protection/>
    </xf>
    <xf numFmtId="0" fontId="7" fillId="38" borderId="0" xfId="0" applyFont="1" applyFill="1" applyAlignment="1" applyProtection="1">
      <alignment horizontal="center"/>
      <protection/>
    </xf>
    <xf numFmtId="0" fontId="9" fillId="42" borderId="42" xfId="0" applyFont="1" applyFill="1" applyBorder="1" applyAlignment="1" applyProtection="1">
      <alignment horizontal="center"/>
      <protection/>
    </xf>
    <xf numFmtId="0" fontId="9" fillId="43" borderId="42" xfId="0" applyFont="1" applyFill="1" applyBorder="1" applyAlignment="1" applyProtection="1">
      <alignment horizontal="center"/>
      <protection/>
    </xf>
    <xf numFmtId="0" fontId="9" fillId="36" borderId="43" xfId="0" applyFont="1" applyFill="1" applyBorder="1" applyAlignment="1" applyProtection="1">
      <alignment horizontal="center" textRotation="90" wrapText="1"/>
      <protection/>
    </xf>
    <xf numFmtId="0" fontId="9" fillId="36" borderId="44" xfId="0" applyFont="1" applyFill="1" applyBorder="1" applyAlignment="1" applyProtection="1">
      <alignment horizontal="center" textRotation="90" wrapText="1"/>
      <protection/>
    </xf>
    <xf numFmtId="0" fontId="11" fillId="0" borderId="0" xfId="0" applyFont="1" applyFill="1" applyAlignment="1" applyProtection="1">
      <alignment horizontal="center"/>
      <protection/>
    </xf>
    <xf numFmtId="0" fontId="12" fillId="36" borderId="0" xfId="0" applyFont="1" applyFill="1" applyAlignment="1" applyProtection="1">
      <alignment horizontal="center" wrapText="1"/>
      <protection/>
    </xf>
    <xf numFmtId="0" fontId="10" fillId="36" borderId="36" xfId="0" applyFont="1" applyFill="1" applyBorder="1" applyAlignment="1" applyProtection="1">
      <alignment horizontal="center" vertical="center" wrapText="1"/>
      <protection/>
    </xf>
    <xf numFmtId="0" fontId="10" fillId="36" borderId="0" xfId="0" applyFont="1" applyFill="1" applyAlignment="1" applyProtection="1">
      <alignment horizontal="center" vertical="center" wrapText="1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69696"/>
      <rgbColor rgb="00FFFFCC"/>
      <rgbColor rgb="003A3935"/>
      <rgbColor rgb="0099CCFF"/>
      <rgbColor rgb="00CCCCFF"/>
      <rgbColor rgb="00993366"/>
      <rgbColor rgb="003366FF"/>
      <rgbColor rgb="000066CC"/>
      <rgbColor rgb="00000090"/>
      <rgbColor rgb="00FFFF00"/>
      <rgbColor rgb="000000FF"/>
      <rgbColor rgb="00C00000"/>
      <rgbColor rgb="00FFCC00"/>
      <rgbColor rgb="00FF9900"/>
      <rgbColor rgb="00333399"/>
      <rgbColor rgb="00808080"/>
      <rgbColor rgb="00FFCC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showGridLines="0" tabSelected="1" zoomScale="90" zoomScaleNormal="90" zoomScalePageLayoutView="0" workbookViewId="0" topLeftCell="A1">
      <selection activeCell="B1" sqref="B1:M1"/>
    </sheetView>
  </sheetViews>
  <sheetFormatPr defaultColWidth="9.140625" defaultRowHeight="15" customHeight="1"/>
  <cols>
    <col min="1" max="1" width="4.00390625" style="0" customWidth="1"/>
    <col min="2" max="2" width="17.140625" style="0" customWidth="1"/>
    <col min="3" max="3" width="22.28125" style="0" customWidth="1"/>
    <col min="4" max="9" width="10.7109375" style="0" customWidth="1"/>
    <col min="10" max="10" width="12.00390625" style="0" customWidth="1"/>
    <col min="11" max="22" width="10.7109375" style="0" customWidth="1"/>
  </cols>
  <sheetData>
    <row r="1" spans="1:22" ht="21" customHeight="1">
      <c r="A1" s="16"/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70" t="s">
        <v>1</v>
      </c>
      <c r="O1" s="69"/>
      <c r="P1" s="69"/>
      <c r="Q1" s="69"/>
      <c r="R1" s="69"/>
      <c r="S1" s="69"/>
      <c r="T1" s="69"/>
      <c r="U1" s="69"/>
      <c r="V1" s="69"/>
    </row>
    <row r="2" spans="1:22" ht="21" customHeight="1">
      <c r="A2" s="17"/>
      <c r="B2" s="71" t="s">
        <v>2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2" t="s">
        <v>3</v>
      </c>
      <c r="O2" s="72"/>
      <c r="P2" s="72"/>
      <c r="Q2" s="72"/>
      <c r="R2" s="72"/>
      <c r="S2" s="72"/>
      <c r="T2" s="72"/>
      <c r="U2" s="72"/>
      <c r="V2" s="72"/>
    </row>
    <row r="3" spans="1:22" ht="16.5" customHeight="1">
      <c r="A3" s="14"/>
      <c r="B3" s="23"/>
      <c r="C3" s="13"/>
      <c r="D3" s="73" t="s">
        <v>4</v>
      </c>
      <c r="E3" s="74"/>
      <c r="F3" s="74"/>
      <c r="G3" s="74"/>
      <c r="H3" s="74"/>
      <c r="I3" s="74"/>
      <c r="J3" s="74"/>
      <c r="K3" s="74"/>
      <c r="L3" s="74"/>
      <c r="M3" s="75"/>
      <c r="N3" s="76" t="s">
        <v>5</v>
      </c>
      <c r="O3" s="77"/>
      <c r="P3" s="77"/>
      <c r="Q3" s="77"/>
      <c r="R3" s="77"/>
      <c r="S3" s="77"/>
      <c r="T3" s="77"/>
      <c r="U3" s="77"/>
      <c r="V3" s="78"/>
    </row>
    <row r="4" spans="1:22" ht="12.75" customHeight="1">
      <c r="A4" s="79" t="s">
        <v>81</v>
      </c>
      <c r="B4" s="80"/>
      <c r="C4" s="81"/>
      <c r="D4" s="82" t="s">
        <v>6</v>
      </c>
      <c r="E4" s="85" t="s">
        <v>7</v>
      </c>
      <c r="F4" s="82" t="s">
        <v>8</v>
      </c>
      <c r="G4" s="85" t="s">
        <v>9</v>
      </c>
      <c r="H4" s="82" t="s">
        <v>10</v>
      </c>
      <c r="I4" s="85" t="s">
        <v>11</v>
      </c>
      <c r="J4" s="82" t="s">
        <v>12</v>
      </c>
      <c r="K4" s="85" t="s">
        <v>13</v>
      </c>
      <c r="L4" s="82" t="s">
        <v>14</v>
      </c>
      <c r="M4" s="85" t="s">
        <v>15</v>
      </c>
      <c r="N4" s="82" t="s">
        <v>16</v>
      </c>
      <c r="O4" s="85" t="s">
        <v>17</v>
      </c>
      <c r="P4" s="82" t="s">
        <v>18</v>
      </c>
      <c r="Q4" s="85" t="s">
        <v>19</v>
      </c>
      <c r="R4" s="82" t="s">
        <v>20</v>
      </c>
      <c r="S4" s="85" t="s">
        <v>21</v>
      </c>
      <c r="T4" s="82" t="s">
        <v>22</v>
      </c>
      <c r="U4" s="85" t="s">
        <v>23</v>
      </c>
      <c r="V4" s="82" t="s">
        <v>24</v>
      </c>
    </row>
    <row r="5" spans="1:22" ht="15.75" customHeight="1">
      <c r="A5" s="88" t="s">
        <v>25</v>
      </c>
      <c r="B5" s="89"/>
      <c r="C5" s="90"/>
      <c r="D5" s="83"/>
      <c r="E5" s="86"/>
      <c r="F5" s="83"/>
      <c r="G5" s="86"/>
      <c r="H5" s="83"/>
      <c r="I5" s="86"/>
      <c r="J5" s="83"/>
      <c r="K5" s="86"/>
      <c r="L5" s="83"/>
      <c r="M5" s="86"/>
      <c r="N5" s="83"/>
      <c r="O5" s="86"/>
      <c r="P5" s="83"/>
      <c r="Q5" s="86"/>
      <c r="R5" s="83"/>
      <c r="S5" s="86"/>
      <c r="T5" s="83"/>
      <c r="U5" s="86"/>
      <c r="V5" s="83"/>
    </row>
    <row r="6" spans="1:22" ht="124.5" customHeight="1">
      <c r="A6" s="88"/>
      <c r="B6" s="89"/>
      <c r="C6" s="90"/>
      <c r="D6" s="84"/>
      <c r="E6" s="87"/>
      <c r="F6" s="84"/>
      <c r="G6" s="87"/>
      <c r="H6" s="84"/>
      <c r="I6" s="87"/>
      <c r="J6" s="84"/>
      <c r="K6" s="87"/>
      <c r="L6" s="84"/>
      <c r="M6" s="87"/>
      <c r="N6" s="84"/>
      <c r="O6" s="87"/>
      <c r="P6" s="84"/>
      <c r="Q6" s="87"/>
      <c r="R6" s="84"/>
      <c r="S6" s="87"/>
      <c r="T6" s="84"/>
      <c r="U6" s="87"/>
      <c r="V6" s="84"/>
    </row>
    <row r="7" spans="1:22" ht="15" customHeight="1">
      <c r="A7" s="18" t="s">
        <v>26</v>
      </c>
      <c r="B7" s="91" t="s">
        <v>27</v>
      </c>
      <c r="C7" s="91"/>
      <c r="D7" s="15" t="s">
        <v>28</v>
      </c>
      <c r="E7" s="15" t="s">
        <v>29</v>
      </c>
      <c r="F7" s="15" t="s">
        <v>30</v>
      </c>
      <c r="G7" s="15" t="s">
        <v>31</v>
      </c>
      <c r="H7" s="15" t="s">
        <v>32</v>
      </c>
      <c r="I7" s="15" t="s">
        <v>33</v>
      </c>
      <c r="J7" s="15" t="s">
        <v>34</v>
      </c>
      <c r="K7" s="15" t="s">
        <v>35</v>
      </c>
      <c r="L7" s="15" t="s">
        <v>36</v>
      </c>
      <c r="M7" s="15" t="s">
        <v>37</v>
      </c>
      <c r="N7" s="15" t="s">
        <v>38</v>
      </c>
      <c r="O7" s="15" t="s">
        <v>39</v>
      </c>
      <c r="P7" s="15" t="s">
        <v>40</v>
      </c>
      <c r="Q7" s="15" t="s">
        <v>41</v>
      </c>
      <c r="R7" s="15" t="s">
        <v>42</v>
      </c>
      <c r="S7" s="15" t="s">
        <v>43</v>
      </c>
      <c r="T7" s="15" t="s">
        <v>44</v>
      </c>
      <c r="U7" s="15" t="s">
        <v>45</v>
      </c>
      <c r="V7" s="15" t="s">
        <v>46</v>
      </c>
    </row>
    <row r="8" spans="1:22" ht="15" customHeight="1">
      <c r="A8" s="92" t="s">
        <v>47</v>
      </c>
      <c r="B8" s="92"/>
      <c r="C8" s="93"/>
      <c r="D8" s="9"/>
      <c r="E8" s="10"/>
      <c r="F8" s="10"/>
      <c r="G8" s="10"/>
      <c r="H8" s="10"/>
      <c r="I8" s="10"/>
      <c r="J8" s="11"/>
      <c r="K8" s="10"/>
      <c r="L8" s="10"/>
      <c r="M8" s="12"/>
      <c r="N8" s="10"/>
      <c r="O8" s="10"/>
      <c r="P8" s="10"/>
      <c r="Q8" s="10"/>
      <c r="R8" s="10"/>
      <c r="S8" s="10"/>
      <c r="T8" s="10"/>
      <c r="U8" s="10"/>
      <c r="V8" s="12"/>
    </row>
    <row r="9" spans="1:22" ht="15" customHeight="1">
      <c r="A9" s="19">
        <v>1</v>
      </c>
      <c r="B9" s="94" t="s">
        <v>48</v>
      </c>
      <c r="C9" s="95"/>
      <c r="D9" s="26">
        <v>7362</v>
      </c>
      <c r="E9" s="26">
        <v>0</v>
      </c>
      <c r="F9" s="26">
        <v>869</v>
      </c>
      <c r="G9" s="27">
        <v>0</v>
      </c>
      <c r="H9" s="27">
        <v>0</v>
      </c>
      <c r="I9" s="27">
        <v>0</v>
      </c>
      <c r="J9" s="28">
        <f aca="true" t="shared" si="0" ref="J9:J19">+I9-H9</f>
        <v>0</v>
      </c>
      <c r="K9" s="27">
        <v>4766</v>
      </c>
      <c r="L9" s="29">
        <v>45586.93</v>
      </c>
      <c r="M9" s="30">
        <f aca="true" t="shared" si="1" ref="M9:M26">D9+E9+F9+G9-(J9+K9)+L9</f>
        <v>49051.93</v>
      </c>
      <c r="N9" s="27">
        <v>5446</v>
      </c>
      <c r="O9" s="31">
        <v>6655</v>
      </c>
      <c r="P9" s="27">
        <v>0</v>
      </c>
      <c r="Q9" s="27">
        <v>0</v>
      </c>
      <c r="R9" s="27">
        <v>0</v>
      </c>
      <c r="S9" s="27">
        <v>0</v>
      </c>
      <c r="T9" s="27">
        <v>36214.93</v>
      </c>
      <c r="U9" s="32">
        <v>736</v>
      </c>
      <c r="V9" s="33">
        <f aca="true" t="shared" si="2" ref="V9:V19">SUM(N9:U9)</f>
        <v>49051.93</v>
      </c>
    </row>
    <row r="10" spans="1:22" ht="15" customHeight="1">
      <c r="A10" s="19">
        <v>2</v>
      </c>
      <c r="B10" s="94" t="s">
        <v>49</v>
      </c>
      <c r="C10" s="95"/>
      <c r="D10" s="26">
        <v>5659</v>
      </c>
      <c r="E10" s="26">
        <v>0</v>
      </c>
      <c r="F10" s="26">
        <v>0</v>
      </c>
      <c r="G10" s="27">
        <v>7814</v>
      </c>
      <c r="H10" s="27">
        <v>9259</v>
      </c>
      <c r="I10" s="27">
        <v>11106</v>
      </c>
      <c r="J10" s="28">
        <f t="shared" si="0"/>
        <v>1847</v>
      </c>
      <c r="K10" s="27">
        <v>12330</v>
      </c>
      <c r="L10" s="29">
        <v>16072</v>
      </c>
      <c r="M10" s="30">
        <f t="shared" si="1"/>
        <v>15368</v>
      </c>
      <c r="N10" s="27">
        <v>5867</v>
      </c>
      <c r="O10" s="31">
        <v>0</v>
      </c>
      <c r="P10" s="27">
        <v>9376</v>
      </c>
      <c r="Q10" s="27">
        <v>0</v>
      </c>
      <c r="R10" s="27">
        <v>125</v>
      </c>
      <c r="S10" s="27">
        <v>0</v>
      </c>
      <c r="T10" s="27">
        <v>0</v>
      </c>
      <c r="U10" s="32">
        <v>0</v>
      </c>
      <c r="V10" s="33">
        <f t="shared" si="2"/>
        <v>15368</v>
      </c>
    </row>
    <row r="11" spans="1:22" ht="15" customHeight="1">
      <c r="A11" s="20">
        <v>3</v>
      </c>
      <c r="B11" s="96" t="s">
        <v>50</v>
      </c>
      <c r="C11" s="97"/>
      <c r="D11" s="26">
        <v>162756</v>
      </c>
      <c r="E11" s="26">
        <v>24</v>
      </c>
      <c r="F11" s="26">
        <v>0</v>
      </c>
      <c r="G11" s="26">
        <v>25035</v>
      </c>
      <c r="H11" s="27">
        <v>107074</v>
      </c>
      <c r="I11" s="27">
        <v>56419</v>
      </c>
      <c r="J11" s="28">
        <f t="shared" si="0"/>
        <v>-50655</v>
      </c>
      <c r="K11" s="27">
        <v>238470</v>
      </c>
      <c r="L11" s="29">
        <v>0</v>
      </c>
      <c r="M11" s="30">
        <f t="shared" si="1"/>
        <v>0</v>
      </c>
      <c r="N11" s="27">
        <v>0</v>
      </c>
      <c r="O11" s="31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32">
        <v>0</v>
      </c>
      <c r="V11" s="33">
        <f t="shared" si="2"/>
        <v>0</v>
      </c>
    </row>
    <row r="12" spans="1:22" ht="15" customHeight="1">
      <c r="A12" s="19">
        <v>4</v>
      </c>
      <c r="B12" s="94" t="s">
        <v>51</v>
      </c>
      <c r="C12" s="95"/>
      <c r="D12" s="26">
        <v>29181</v>
      </c>
      <c r="E12" s="26">
        <v>0</v>
      </c>
      <c r="F12" s="26">
        <v>0</v>
      </c>
      <c r="G12" s="27">
        <v>0</v>
      </c>
      <c r="H12" s="27">
        <v>41672</v>
      </c>
      <c r="I12" s="26">
        <v>46000</v>
      </c>
      <c r="J12" s="28">
        <f t="shared" si="0"/>
        <v>4328</v>
      </c>
      <c r="K12" s="27">
        <v>24853</v>
      </c>
      <c r="L12" s="29">
        <v>0</v>
      </c>
      <c r="M12" s="30">
        <f t="shared" si="1"/>
        <v>0</v>
      </c>
      <c r="N12" s="27">
        <v>0</v>
      </c>
      <c r="O12" s="31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32">
        <v>0</v>
      </c>
      <c r="V12" s="33">
        <f t="shared" si="2"/>
        <v>0</v>
      </c>
    </row>
    <row r="13" spans="1:22" ht="15" customHeight="1">
      <c r="A13" s="19">
        <v>5</v>
      </c>
      <c r="B13" s="94" t="s">
        <v>52</v>
      </c>
      <c r="C13" s="95"/>
      <c r="D13" s="26">
        <v>25201</v>
      </c>
      <c r="E13" s="26">
        <v>0</v>
      </c>
      <c r="F13" s="26">
        <v>0</v>
      </c>
      <c r="G13" s="27">
        <v>32917</v>
      </c>
      <c r="H13" s="27">
        <v>59054</v>
      </c>
      <c r="I13" s="27">
        <v>80973</v>
      </c>
      <c r="J13" s="28">
        <f t="shared" si="0"/>
        <v>21919</v>
      </c>
      <c r="K13" s="27">
        <v>33978</v>
      </c>
      <c r="L13" s="29">
        <v>21918</v>
      </c>
      <c r="M13" s="30">
        <f t="shared" si="1"/>
        <v>24139</v>
      </c>
      <c r="N13" s="27">
        <v>0</v>
      </c>
      <c r="O13" s="31">
        <v>0</v>
      </c>
      <c r="P13" s="27">
        <v>0</v>
      </c>
      <c r="Q13" s="27">
        <v>0</v>
      </c>
      <c r="R13" s="27">
        <v>0</v>
      </c>
      <c r="S13" s="27">
        <v>24139</v>
      </c>
      <c r="T13" s="27">
        <v>0</v>
      </c>
      <c r="U13" s="32">
        <v>0</v>
      </c>
      <c r="V13" s="33">
        <f t="shared" si="2"/>
        <v>24139</v>
      </c>
    </row>
    <row r="14" spans="1:22" ht="15" customHeight="1">
      <c r="A14" s="19">
        <v>6</v>
      </c>
      <c r="B14" s="94" t="s">
        <v>53</v>
      </c>
      <c r="C14" s="95"/>
      <c r="D14" s="26">
        <v>21701</v>
      </c>
      <c r="E14" s="27">
        <v>0</v>
      </c>
      <c r="F14" s="27">
        <v>0</v>
      </c>
      <c r="G14" s="27">
        <v>0</v>
      </c>
      <c r="H14" s="27">
        <v>5821</v>
      </c>
      <c r="I14" s="27">
        <v>8201</v>
      </c>
      <c r="J14" s="28">
        <f t="shared" si="0"/>
        <v>2380</v>
      </c>
      <c r="K14" s="27">
        <v>19902</v>
      </c>
      <c r="L14" s="29">
        <v>10274</v>
      </c>
      <c r="M14" s="30">
        <f t="shared" si="1"/>
        <v>9693</v>
      </c>
      <c r="N14" s="27">
        <v>9693</v>
      </c>
      <c r="O14" s="31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32">
        <v>0</v>
      </c>
      <c r="V14" s="33">
        <f t="shared" si="2"/>
        <v>9693</v>
      </c>
    </row>
    <row r="15" spans="1:22" ht="15" customHeight="1">
      <c r="A15" s="19">
        <v>7</v>
      </c>
      <c r="B15" s="94" t="s">
        <v>54</v>
      </c>
      <c r="C15" s="95"/>
      <c r="D15" s="26">
        <v>6153</v>
      </c>
      <c r="E15" s="27">
        <v>0</v>
      </c>
      <c r="F15" s="27">
        <v>0</v>
      </c>
      <c r="G15" s="27">
        <v>5489.98</v>
      </c>
      <c r="H15" s="27">
        <v>11083.53</v>
      </c>
      <c r="I15" s="27">
        <v>10650.7</v>
      </c>
      <c r="J15" s="28">
        <f t="shared" si="0"/>
        <v>-432.8299999999999</v>
      </c>
      <c r="K15" s="27">
        <v>9450.81</v>
      </c>
      <c r="L15" s="29">
        <v>0</v>
      </c>
      <c r="M15" s="30">
        <f t="shared" si="1"/>
        <v>2625</v>
      </c>
      <c r="N15" s="27">
        <v>0</v>
      </c>
      <c r="O15" s="31">
        <v>0</v>
      </c>
      <c r="P15" s="27">
        <v>0</v>
      </c>
      <c r="Q15" s="27">
        <v>0</v>
      </c>
      <c r="R15" s="27">
        <v>0</v>
      </c>
      <c r="S15" s="27">
        <v>0</v>
      </c>
      <c r="T15" s="27">
        <v>2625</v>
      </c>
      <c r="U15" s="32">
        <v>0</v>
      </c>
      <c r="V15" s="33">
        <f t="shared" si="2"/>
        <v>2625</v>
      </c>
    </row>
    <row r="16" spans="1:22" ht="15" customHeight="1">
      <c r="A16" s="19">
        <v>8</v>
      </c>
      <c r="B16" s="94" t="s">
        <v>55</v>
      </c>
      <c r="C16" s="95"/>
      <c r="D16" s="26">
        <v>7136</v>
      </c>
      <c r="E16" s="27">
        <v>6891.9</v>
      </c>
      <c r="F16" s="27">
        <v>0</v>
      </c>
      <c r="G16" s="27">
        <v>3259.81</v>
      </c>
      <c r="H16" s="27">
        <v>23548.73</v>
      </c>
      <c r="I16" s="27">
        <v>28674.86</v>
      </c>
      <c r="J16" s="28">
        <f t="shared" si="0"/>
        <v>5126.130000000001</v>
      </c>
      <c r="K16" s="27">
        <v>4438.35</v>
      </c>
      <c r="L16" s="29">
        <v>6423</v>
      </c>
      <c r="M16" s="30">
        <f t="shared" si="1"/>
        <v>14146.229999999998</v>
      </c>
      <c r="N16" s="27">
        <v>0</v>
      </c>
      <c r="O16" s="31">
        <v>1647.24</v>
      </c>
      <c r="P16" s="27">
        <v>1472</v>
      </c>
      <c r="Q16" s="27">
        <v>0</v>
      </c>
      <c r="R16" s="27">
        <v>5443</v>
      </c>
      <c r="S16" s="27">
        <v>0</v>
      </c>
      <c r="T16" s="27">
        <v>5584</v>
      </c>
      <c r="U16" s="32">
        <v>0</v>
      </c>
      <c r="V16" s="33">
        <f t="shared" si="2"/>
        <v>14146.24</v>
      </c>
    </row>
    <row r="17" spans="1:22" ht="15" customHeight="1">
      <c r="A17" s="19">
        <v>9</v>
      </c>
      <c r="B17" s="94" t="s">
        <v>56</v>
      </c>
      <c r="C17" s="95"/>
      <c r="D17" s="26">
        <v>0</v>
      </c>
      <c r="E17" s="27">
        <v>0</v>
      </c>
      <c r="F17" s="27">
        <v>0</v>
      </c>
      <c r="G17" s="27">
        <v>0</v>
      </c>
      <c r="H17" s="27">
        <v>7325</v>
      </c>
      <c r="I17" s="27">
        <v>7916</v>
      </c>
      <c r="J17" s="28">
        <f t="shared" si="0"/>
        <v>591</v>
      </c>
      <c r="K17" s="27">
        <v>0</v>
      </c>
      <c r="L17" s="29">
        <v>835</v>
      </c>
      <c r="M17" s="30">
        <f t="shared" si="1"/>
        <v>244</v>
      </c>
      <c r="N17" s="27">
        <v>0</v>
      </c>
      <c r="O17" s="31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32">
        <v>244</v>
      </c>
      <c r="V17" s="33">
        <f t="shared" si="2"/>
        <v>244</v>
      </c>
    </row>
    <row r="18" spans="1:22" ht="15" customHeight="1">
      <c r="A18" s="19">
        <v>10</v>
      </c>
      <c r="B18" s="94" t="s">
        <v>57</v>
      </c>
      <c r="C18" s="95"/>
      <c r="D18" s="26"/>
      <c r="E18" s="27"/>
      <c r="F18" s="27"/>
      <c r="G18" s="27"/>
      <c r="H18" s="27"/>
      <c r="I18" s="27"/>
      <c r="J18" s="28">
        <f t="shared" si="0"/>
        <v>0</v>
      </c>
      <c r="K18" s="27"/>
      <c r="L18" s="29"/>
      <c r="M18" s="30">
        <f t="shared" si="1"/>
        <v>0</v>
      </c>
      <c r="N18" s="27"/>
      <c r="O18" s="31"/>
      <c r="P18" s="27"/>
      <c r="Q18" s="27"/>
      <c r="R18" s="27"/>
      <c r="S18" s="27"/>
      <c r="T18" s="27"/>
      <c r="U18" s="32"/>
      <c r="V18" s="33">
        <f t="shared" si="2"/>
        <v>0</v>
      </c>
    </row>
    <row r="19" spans="1:22" ht="15" customHeight="1">
      <c r="A19" s="19">
        <v>11</v>
      </c>
      <c r="B19" s="94" t="s">
        <v>58</v>
      </c>
      <c r="C19" s="95"/>
      <c r="D19" s="26">
        <v>0</v>
      </c>
      <c r="E19" s="27">
        <v>0</v>
      </c>
      <c r="F19" s="27">
        <v>2407.85</v>
      </c>
      <c r="G19" s="27">
        <v>15201.97</v>
      </c>
      <c r="H19" s="27">
        <v>10753.51</v>
      </c>
      <c r="I19" s="27">
        <v>17099.87</v>
      </c>
      <c r="J19" s="28">
        <f t="shared" si="0"/>
        <v>6346.359999999999</v>
      </c>
      <c r="K19" s="27">
        <v>6643.49</v>
      </c>
      <c r="L19" s="29">
        <v>6311.19</v>
      </c>
      <c r="M19" s="30">
        <f t="shared" si="1"/>
        <v>10931.16</v>
      </c>
      <c r="N19" s="27">
        <v>0</v>
      </c>
      <c r="O19" s="31">
        <v>0</v>
      </c>
      <c r="P19" s="27">
        <v>0</v>
      </c>
      <c r="Q19" s="27">
        <v>0</v>
      </c>
      <c r="R19" s="27">
        <v>2234.86</v>
      </c>
      <c r="S19" s="27">
        <v>4543.75</v>
      </c>
      <c r="T19" s="27">
        <v>4152.55</v>
      </c>
      <c r="U19" s="32">
        <v>0</v>
      </c>
      <c r="V19" s="33">
        <f t="shared" si="2"/>
        <v>10931.16</v>
      </c>
    </row>
    <row r="20" spans="1:22" ht="15" customHeight="1">
      <c r="A20" s="21"/>
      <c r="B20" s="98" t="s">
        <v>59</v>
      </c>
      <c r="C20" s="99"/>
      <c r="D20" s="34">
        <f aca="true" t="shared" si="3" ref="D20:L20">SUM(D9:D19)</f>
        <v>265149</v>
      </c>
      <c r="E20" s="34">
        <f t="shared" si="3"/>
        <v>6915.9</v>
      </c>
      <c r="F20" s="34">
        <f t="shared" si="3"/>
        <v>3276.85</v>
      </c>
      <c r="G20" s="34">
        <f t="shared" si="3"/>
        <v>89717.76</v>
      </c>
      <c r="H20" s="34">
        <f t="shared" si="3"/>
        <v>275590.77</v>
      </c>
      <c r="I20" s="34">
        <f t="shared" si="3"/>
        <v>267040.43</v>
      </c>
      <c r="J20" s="34">
        <f t="shared" si="3"/>
        <v>-8550.340000000002</v>
      </c>
      <c r="K20" s="34">
        <f t="shared" si="3"/>
        <v>354831.64999999997</v>
      </c>
      <c r="L20" s="34">
        <f t="shared" si="3"/>
        <v>107420.12</v>
      </c>
      <c r="M20" s="35">
        <f t="shared" si="1"/>
        <v>126198.32000000007</v>
      </c>
      <c r="N20" s="34">
        <f aca="true" t="shared" si="4" ref="N20:V20">SUM(N9:N19)</f>
        <v>21006</v>
      </c>
      <c r="O20" s="34">
        <f t="shared" si="4"/>
        <v>8302.24</v>
      </c>
      <c r="P20" s="34">
        <f t="shared" si="4"/>
        <v>10848</v>
      </c>
      <c r="Q20" s="34">
        <f t="shared" si="4"/>
        <v>0</v>
      </c>
      <c r="R20" s="34">
        <f t="shared" si="4"/>
        <v>7802.860000000001</v>
      </c>
      <c r="S20" s="34">
        <f t="shared" si="4"/>
        <v>28682.75</v>
      </c>
      <c r="T20" s="34">
        <f t="shared" si="4"/>
        <v>48576.48</v>
      </c>
      <c r="U20" s="34">
        <f t="shared" si="4"/>
        <v>980</v>
      </c>
      <c r="V20" s="36">
        <f t="shared" si="4"/>
        <v>126198.33</v>
      </c>
    </row>
    <row r="21" spans="1:22" ht="15" customHeight="1">
      <c r="A21" s="19">
        <v>12</v>
      </c>
      <c r="B21" s="94" t="s">
        <v>60</v>
      </c>
      <c r="C21" s="95"/>
      <c r="D21" s="26">
        <v>0</v>
      </c>
      <c r="E21" s="27">
        <v>20459</v>
      </c>
      <c r="F21" s="27">
        <v>0</v>
      </c>
      <c r="G21" s="27">
        <v>2100</v>
      </c>
      <c r="H21" s="27">
        <v>4524</v>
      </c>
      <c r="I21" s="27">
        <v>5788</v>
      </c>
      <c r="J21" s="28">
        <f>+I21-H21</f>
        <v>1264</v>
      </c>
      <c r="K21" s="27">
        <v>31204</v>
      </c>
      <c r="L21" s="29">
        <v>29013</v>
      </c>
      <c r="M21" s="30">
        <f t="shared" si="1"/>
        <v>19104</v>
      </c>
      <c r="N21" s="27">
        <v>10238</v>
      </c>
      <c r="O21" s="31">
        <v>0</v>
      </c>
      <c r="P21" s="27">
        <v>0</v>
      </c>
      <c r="Q21" s="27">
        <v>0</v>
      </c>
      <c r="R21" s="27">
        <v>8264</v>
      </c>
      <c r="S21" s="27">
        <v>0</v>
      </c>
      <c r="T21" s="27">
        <v>602</v>
      </c>
      <c r="U21" s="32">
        <v>0</v>
      </c>
      <c r="V21" s="33">
        <f>SUM(N21:U21)</f>
        <v>19104</v>
      </c>
    </row>
    <row r="22" spans="1:22" ht="15" customHeight="1">
      <c r="A22" s="19">
        <v>13</v>
      </c>
      <c r="B22" s="94" t="s">
        <v>61</v>
      </c>
      <c r="C22" s="95"/>
      <c r="D22" s="26">
        <v>1879</v>
      </c>
      <c r="E22" s="27">
        <v>1167</v>
      </c>
      <c r="F22" s="27">
        <v>0</v>
      </c>
      <c r="G22" s="27">
        <v>10719</v>
      </c>
      <c r="H22" s="27">
        <v>70644</v>
      </c>
      <c r="I22" s="27">
        <v>84131</v>
      </c>
      <c r="J22" s="28">
        <f>+I22-H22</f>
        <v>13487</v>
      </c>
      <c r="K22" s="27">
        <v>33296</v>
      </c>
      <c r="L22" s="29">
        <v>121242</v>
      </c>
      <c r="M22" s="30">
        <f t="shared" si="1"/>
        <v>88224</v>
      </c>
      <c r="N22" s="27">
        <v>64662</v>
      </c>
      <c r="O22" s="31">
        <v>0</v>
      </c>
      <c r="P22" s="27">
        <v>14155</v>
      </c>
      <c r="Q22" s="27">
        <v>0</v>
      </c>
      <c r="R22" s="27">
        <v>0</v>
      </c>
      <c r="S22" s="27">
        <v>9407</v>
      </c>
      <c r="T22" s="27">
        <v>0</v>
      </c>
      <c r="U22" s="32">
        <v>0</v>
      </c>
      <c r="V22" s="33">
        <f>SUM(N22:U22)</f>
        <v>88224</v>
      </c>
    </row>
    <row r="23" spans="1:22" ht="15" customHeight="1">
      <c r="A23" s="19">
        <v>14</v>
      </c>
      <c r="B23" s="94" t="s">
        <v>62</v>
      </c>
      <c r="C23" s="95"/>
      <c r="D23" s="26">
        <v>0</v>
      </c>
      <c r="E23" s="27">
        <v>0</v>
      </c>
      <c r="F23" s="27">
        <v>3463</v>
      </c>
      <c r="G23" s="27">
        <v>3974</v>
      </c>
      <c r="H23" s="27">
        <v>31821</v>
      </c>
      <c r="I23" s="27">
        <v>34935</v>
      </c>
      <c r="J23" s="28">
        <f>+I23-H23</f>
        <v>3114</v>
      </c>
      <c r="K23" s="27">
        <v>22552</v>
      </c>
      <c r="L23" s="29">
        <v>20081</v>
      </c>
      <c r="M23" s="30">
        <f t="shared" si="1"/>
        <v>1852</v>
      </c>
      <c r="N23" s="27">
        <v>0</v>
      </c>
      <c r="O23" s="31">
        <v>0</v>
      </c>
      <c r="P23" s="27">
        <v>0</v>
      </c>
      <c r="Q23" s="27">
        <v>0</v>
      </c>
      <c r="R23" s="27">
        <v>430</v>
      </c>
      <c r="S23" s="27">
        <v>1422</v>
      </c>
      <c r="T23" s="27">
        <v>0</v>
      </c>
      <c r="U23" s="32">
        <v>0</v>
      </c>
      <c r="V23" s="33">
        <f>SUM(N23:U23)</f>
        <v>1852</v>
      </c>
    </row>
    <row r="24" spans="1:22" ht="15" customHeight="1">
      <c r="A24" s="21"/>
      <c r="B24" s="98" t="s">
        <v>63</v>
      </c>
      <c r="C24" s="99"/>
      <c r="D24" s="34">
        <f aca="true" t="shared" si="5" ref="D24:L24">SUM(D21:D23)</f>
        <v>1879</v>
      </c>
      <c r="E24" s="34">
        <f t="shared" si="5"/>
        <v>21626</v>
      </c>
      <c r="F24" s="34">
        <f t="shared" si="5"/>
        <v>3463</v>
      </c>
      <c r="G24" s="34">
        <f t="shared" si="5"/>
        <v>16793</v>
      </c>
      <c r="H24" s="34">
        <f t="shared" si="5"/>
        <v>106989</v>
      </c>
      <c r="I24" s="34">
        <f t="shared" si="5"/>
        <v>124854</v>
      </c>
      <c r="J24" s="34">
        <f t="shared" si="5"/>
        <v>17865</v>
      </c>
      <c r="K24" s="34">
        <f t="shared" si="5"/>
        <v>87052</v>
      </c>
      <c r="L24" s="37">
        <f t="shared" si="5"/>
        <v>170336</v>
      </c>
      <c r="M24" s="35">
        <f t="shared" si="1"/>
        <v>109180</v>
      </c>
      <c r="N24" s="34">
        <f aca="true" t="shared" si="6" ref="N24:V24">SUM(N21:N23)</f>
        <v>74900</v>
      </c>
      <c r="O24" s="34">
        <f t="shared" si="6"/>
        <v>0</v>
      </c>
      <c r="P24" s="34">
        <f t="shared" si="6"/>
        <v>14155</v>
      </c>
      <c r="Q24" s="34">
        <f t="shared" si="6"/>
        <v>0</v>
      </c>
      <c r="R24" s="34">
        <f t="shared" si="6"/>
        <v>8694</v>
      </c>
      <c r="S24" s="34">
        <f t="shared" si="6"/>
        <v>10829</v>
      </c>
      <c r="T24" s="34">
        <f t="shared" si="6"/>
        <v>602</v>
      </c>
      <c r="U24" s="34">
        <f t="shared" si="6"/>
        <v>0</v>
      </c>
      <c r="V24" s="36">
        <f t="shared" si="6"/>
        <v>109180</v>
      </c>
    </row>
    <row r="25" spans="1:22" ht="15" customHeight="1">
      <c r="A25" s="19">
        <v>15</v>
      </c>
      <c r="B25" s="94" t="s">
        <v>64</v>
      </c>
      <c r="C25" s="95"/>
      <c r="D25" s="26">
        <v>53850</v>
      </c>
      <c r="E25" s="27">
        <v>901.85</v>
      </c>
      <c r="F25" s="27">
        <v>1304.07</v>
      </c>
      <c r="G25" s="27">
        <v>0</v>
      </c>
      <c r="H25" s="27">
        <v>0</v>
      </c>
      <c r="I25" s="27">
        <v>0</v>
      </c>
      <c r="J25" s="28">
        <f>+I25-H25</f>
        <v>0</v>
      </c>
      <c r="K25" s="27">
        <v>901.85</v>
      </c>
      <c r="L25" s="29">
        <v>0</v>
      </c>
      <c r="M25" s="30">
        <f t="shared" si="1"/>
        <v>55154.07</v>
      </c>
      <c r="N25" s="27">
        <v>0</v>
      </c>
      <c r="O25" s="31">
        <v>0</v>
      </c>
      <c r="P25" s="27">
        <v>0</v>
      </c>
      <c r="Q25" s="27">
        <v>0</v>
      </c>
      <c r="R25" s="27">
        <v>0</v>
      </c>
      <c r="S25" s="27">
        <v>0</v>
      </c>
      <c r="T25" s="27">
        <v>55154.07</v>
      </c>
      <c r="U25" s="32">
        <v>0</v>
      </c>
      <c r="V25" s="33">
        <f>SUM(N25:U25)</f>
        <v>55154.07</v>
      </c>
    </row>
    <row r="26" spans="1:22" ht="15" customHeight="1">
      <c r="A26" s="19">
        <v>16</v>
      </c>
      <c r="B26" s="94" t="s">
        <v>65</v>
      </c>
      <c r="C26" s="95"/>
      <c r="D26" s="26">
        <v>0</v>
      </c>
      <c r="E26" s="27">
        <v>1020</v>
      </c>
      <c r="F26" s="27">
        <v>0</v>
      </c>
      <c r="G26" s="27">
        <v>1491</v>
      </c>
      <c r="H26" s="27">
        <v>2089</v>
      </c>
      <c r="I26" s="27">
        <v>1644</v>
      </c>
      <c r="J26" s="28">
        <f>+I26-H26</f>
        <v>-445</v>
      </c>
      <c r="K26" s="27">
        <v>2956</v>
      </c>
      <c r="L26" s="29">
        <v>2956</v>
      </c>
      <c r="M26" s="30">
        <f t="shared" si="1"/>
        <v>2956</v>
      </c>
      <c r="N26" s="27">
        <v>2956</v>
      </c>
      <c r="O26" s="31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32">
        <v>0</v>
      </c>
      <c r="V26" s="33">
        <f>SUM(N26:U26)</f>
        <v>2956</v>
      </c>
    </row>
    <row r="27" spans="1:22" ht="15" customHeight="1">
      <c r="A27" s="21"/>
      <c r="B27" s="98" t="s">
        <v>66</v>
      </c>
      <c r="C27" s="99"/>
      <c r="D27" s="38">
        <f aca="true" t="shared" si="7" ref="D27:J27">SUM(D25:D26)</f>
        <v>53850</v>
      </c>
      <c r="E27" s="38">
        <f t="shared" si="7"/>
        <v>1921.85</v>
      </c>
      <c r="F27" s="38">
        <f t="shared" si="7"/>
        <v>1304.07</v>
      </c>
      <c r="G27" s="38">
        <f t="shared" si="7"/>
        <v>1491</v>
      </c>
      <c r="H27" s="38">
        <f t="shared" si="7"/>
        <v>2089</v>
      </c>
      <c r="I27" s="38">
        <f t="shared" si="7"/>
        <v>1644</v>
      </c>
      <c r="J27" s="38">
        <f t="shared" si="7"/>
        <v>-445</v>
      </c>
      <c r="K27" s="38">
        <f>L27+M27-(D27+E27+F27+G27)</f>
        <v>3401</v>
      </c>
      <c r="L27" s="38">
        <f>SUM(K25:K26)</f>
        <v>3857.85</v>
      </c>
      <c r="M27" s="38">
        <f aca="true" t="shared" si="8" ref="M27:V27">SUM(M25:M26)</f>
        <v>58110.07</v>
      </c>
      <c r="N27" s="38">
        <f t="shared" si="8"/>
        <v>2956</v>
      </c>
      <c r="O27" s="38">
        <f t="shared" si="8"/>
        <v>0</v>
      </c>
      <c r="P27" s="38">
        <f t="shared" si="8"/>
        <v>0</v>
      </c>
      <c r="Q27" s="38">
        <f t="shared" si="8"/>
        <v>0</v>
      </c>
      <c r="R27" s="38">
        <f t="shared" si="8"/>
        <v>0</v>
      </c>
      <c r="S27" s="38">
        <f t="shared" si="8"/>
        <v>0</v>
      </c>
      <c r="T27" s="38">
        <f t="shared" si="8"/>
        <v>55154.07</v>
      </c>
      <c r="U27" s="38">
        <f t="shared" si="8"/>
        <v>0</v>
      </c>
      <c r="V27" s="39">
        <f t="shared" si="8"/>
        <v>58110.07</v>
      </c>
    </row>
    <row r="28" spans="1:22" ht="15" customHeight="1">
      <c r="A28" s="22"/>
      <c r="B28" s="100" t="s">
        <v>67</v>
      </c>
      <c r="C28" s="101"/>
      <c r="D28" s="40">
        <f aca="true" t="shared" si="9" ref="D28:V28">+D20+D24+D27</f>
        <v>320878</v>
      </c>
      <c r="E28" s="40">
        <f t="shared" si="9"/>
        <v>30463.75</v>
      </c>
      <c r="F28" s="40">
        <f t="shared" si="9"/>
        <v>8043.92</v>
      </c>
      <c r="G28" s="40">
        <f t="shared" si="9"/>
        <v>108001.76</v>
      </c>
      <c r="H28" s="40">
        <f t="shared" si="9"/>
        <v>384668.77</v>
      </c>
      <c r="I28" s="40">
        <f t="shared" si="9"/>
        <v>393538.43</v>
      </c>
      <c r="J28" s="40">
        <f t="shared" si="9"/>
        <v>8869.659999999998</v>
      </c>
      <c r="K28" s="40">
        <f t="shared" si="9"/>
        <v>445284.64999999997</v>
      </c>
      <c r="L28" s="40">
        <f t="shared" si="9"/>
        <v>281613.97</v>
      </c>
      <c r="M28" s="40">
        <f t="shared" si="9"/>
        <v>293488.3900000001</v>
      </c>
      <c r="N28" s="40">
        <f t="shared" si="9"/>
        <v>98862</v>
      </c>
      <c r="O28" s="40">
        <f t="shared" si="9"/>
        <v>8302.24</v>
      </c>
      <c r="P28" s="40">
        <f t="shared" si="9"/>
        <v>25003</v>
      </c>
      <c r="Q28" s="40">
        <f t="shared" si="9"/>
        <v>0</v>
      </c>
      <c r="R28" s="40">
        <f t="shared" si="9"/>
        <v>16496.86</v>
      </c>
      <c r="S28" s="40">
        <f t="shared" si="9"/>
        <v>39511.75</v>
      </c>
      <c r="T28" s="40">
        <f t="shared" si="9"/>
        <v>104332.55</v>
      </c>
      <c r="U28" s="40">
        <f t="shared" si="9"/>
        <v>980</v>
      </c>
      <c r="V28" s="41">
        <f t="shared" si="9"/>
        <v>293488.4</v>
      </c>
    </row>
  </sheetData>
  <sheetProtection selectLockedCells="1" selectUnlockedCells="1"/>
  <mergeCells count="50">
    <mergeCell ref="B27:C27"/>
    <mergeCell ref="B28:C28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U4:U6"/>
    <mergeCell ref="V4:V6"/>
    <mergeCell ref="A5:C5"/>
    <mergeCell ref="A6:C6"/>
    <mergeCell ref="B7:C7"/>
    <mergeCell ref="A8:C8"/>
    <mergeCell ref="O4:O6"/>
    <mergeCell ref="P4:P6"/>
    <mergeCell ref="Q4:Q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A4:C4"/>
    <mergeCell ref="D4:D6"/>
    <mergeCell ref="E4:E6"/>
    <mergeCell ref="F4:F6"/>
    <mergeCell ref="G4:G6"/>
    <mergeCell ref="H4:H6"/>
    <mergeCell ref="B1:M1"/>
    <mergeCell ref="N1:V1"/>
    <mergeCell ref="B2:M2"/>
    <mergeCell ref="N2:V2"/>
    <mergeCell ref="D3:M3"/>
    <mergeCell ref="N3:V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zoomScale="90" zoomScaleNormal="90" zoomScalePageLayoutView="0" workbookViewId="0" topLeftCell="A1">
      <selection activeCell="B1" sqref="B1:M1"/>
    </sheetView>
  </sheetViews>
  <sheetFormatPr defaultColWidth="9.140625" defaultRowHeight="15" customHeight="1"/>
  <cols>
    <col min="1" max="1" width="3.8515625" style="0" customWidth="1"/>
    <col min="2" max="2" width="17.140625" style="0" customWidth="1"/>
    <col min="3" max="3" width="7.28125" style="0" customWidth="1"/>
    <col min="4" max="7" width="9.7109375" style="0" customWidth="1"/>
    <col min="8" max="8" width="11.00390625" style="0" customWidth="1"/>
    <col min="9" max="9" width="11.421875" style="0" customWidth="1"/>
    <col min="10" max="10" width="9.7109375" style="0" customWidth="1"/>
    <col min="11" max="11" width="11.8515625" style="0" customWidth="1"/>
    <col min="12" max="12" width="11.28125" style="0" customWidth="1"/>
    <col min="13" max="13" width="10.7109375" style="0" customWidth="1"/>
    <col min="14" max="17" width="9.7109375" style="0" customWidth="1"/>
    <col min="18" max="18" width="10.7109375" style="0" customWidth="1"/>
    <col min="19" max="21" width="9.7109375" style="0" customWidth="1"/>
    <col min="22" max="22" width="14.00390625" style="0" customWidth="1"/>
  </cols>
  <sheetData>
    <row r="1" spans="1:22" ht="21" customHeight="1">
      <c r="A1" s="16"/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70" t="s">
        <v>1</v>
      </c>
      <c r="O1" s="69"/>
      <c r="P1" s="69"/>
      <c r="Q1" s="69"/>
      <c r="R1" s="69"/>
      <c r="S1" s="69"/>
      <c r="T1" s="69"/>
      <c r="U1" s="69"/>
      <c r="V1" s="69"/>
    </row>
    <row r="2" spans="1:22" ht="21" customHeight="1">
      <c r="A2" s="17"/>
      <c r="B2" s="71" t="s">
        <v>2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2" t="s">
        <v>3</v>
      </c>
      <c r="O2" s="72"/>
      <c r="P2" s="72"/>
      <c r="Q2" s="72"/>
      <c r="R2" s="72"/>
      <c r="S2" s="72"/>
      <c r="T2" s="72"/>
      <c r="U2" s="72"/>
      <c r="V2" s="72"/>
    </row>
    <row r="3" spans="1:22" ht="16.5" customHeight="1">
      <c r="A3" s="3"/>
      <c r="B3" s="3"/>
      <c r="C3" s="4"/>
      <c r="D3" s="73" t="s">
        <v>4</v>
      </c>
      <c r="E3" s="74"/>
      <c r="F3" s="74"/>
      <c r="G3" s="74"/>
      <c r="H3" s="74"/>
      <c r="I3" s="74"/>
      <c r="J3" s="74"/>
      <c r="K3" s="74"/>
      <c r="L3" s="74"/>
      <c r="M3" s="75"/>
      <c r="N3" s="76" t="s">
        <v>5</v>
      </c>
      <c r="O3" s="77"/>
      <c r="P3" s="77"/>
      <c r="Q3" s="77"/>
      <c r="R3" s="77"/>
      <c r="S3" s="77"/>
      <c r="T3" s="77"/>
      <c r="U3" s="77"/>
      <c r="V3" s="78"/>
    </row>
    <row r="4" spans="1:22" ht="12.75" customHeight="1">
      <c r="A4" s="102" t="s">
        <v>81</v>
      </c>
      <c r="B4" s="103"/>
      <c r="C4" s="104"/>
      <c r="D4" s="82" t="s">
        <v>6</v>
      </c>
      <c r="E4" s="85" t="s">
        <v>7</v>
      </c>
      <c r="F4" s="82" t="s">
        <v>8</v>
      </c>
      <c r="G4" s="85" t="s">
        <v>9</v>
      </c>
      <c r="H4" s="82" t="s">
        <v>10</v>
      </c>
      <c r="I4" s="85" t="s">
        <v>11</v>
      </c>
      <c r="J4" s="82" t="s">
        <v>12</v>
      </c>
      <c r="K4" s="85" t="s">
        <v>13</v>
      </c>
      <c r="L4" s="82" t="s">
        <v>14</v>
      </c>
      <c r="M4" s="85" t="s">
        <v>15</v>
      </c>
      <c r="N4" s="82" t="s">
        <v>16</v>
      </c>
      <c r="O4" s="85" t="s">
        <v>17</v>
      </c>
      <c r="P4" s="82" t="s">
        <v>18</v>
      </c>
      <c r="Q4" s="85" t="s">
        <v>19</v>
      </c>
      <c r="R4" s="82" t="s">
        <v>20</v>
      </c>
      <c r="S4" s="85" t="s">
        <v>21</v>
      </c>
      <c r="T4" s="82" t="s">
        <v>22</v>
      </c>
      <c r="U4" s="85" t="s">
        <v>23</v>
      </c>
      <c r="V4" s="82" t="s">
        <v>24</v>
      </c>
    </row>
    <row r="5" spans="1:22" ht="15.75" customHeight="1">
      <c r="A5" s="106" t="s">
        <v>25</v>
      </c>
      <c r="B5" s="107"/>
      <c r="C5" s="108"/>
      <c r="D5" s="83"/>
      <c r="E5" s="86"/>
      <c r="F5" s="83"/>
      <c r="G5" s="86"/>
      <c r="H5" s="83"/>
      <c r="I5" s="86"/>
      <c r="J5" s="83"/>
      <c r="K5" s="86"/>
      <c r="L5" s="83"/>
      <c r="M5" s="86"/>
      <c r="N5" s="83"/>
      <c r="O5" s="86"/>
      <c r="P5" s="83"/>
      <c r="Q5" s="86"/>
      <c r="R5" s="83"/>
      <c r="S5" s="86"/>
      <c r="T5" s="83"/>
      <c r="U5" s="86"/>
      <c r="V5" s="83"/>
    </row>
    <row r="6" spans="1:22" ht="136.5" customHeight="1">
      <c r="A6" s="109"/>
      <c r="B6" s="110"/>
      <c r="C6" s="111"/>
      <c r="D6" s="84"/>
      <c r="E6" s="87"/>
      <c r="F6" s="84"/>
      <c r="G6" s="87"/>
      <c r="H6" s="84"/>
      <c r="I6" s="87"/>
      <c r="J6" s="84"/>
      <c r="K6" s="87"/>
      <c r="L6" s="84"/>
      <c r="M6" s="87"/>
      <c r="N6" s="84"/>
      <c r="O6" s="87"/>
      <c r="P6" s="84"/>
      <c r="Q6" s="87"/>
      <c r="R6" s="84"/>
      <c r="S6" s="87"/>
      <c r="T6" s="84"/>
      <c r="U6" s="87"/>
      <c r="V6" s="84"/>
    </row>
    <row r="7" spans="1:22" ht="15" customHeight="1">
      <c r="A7" s="18" t="s">
        <v>26</v>
      </c>
      <c r="B7" s="91" t="s">
        <v>27</v>
      </c>
      <c r="C7" s="91"/>
      <c r="D7" s="5" t="s">
        <v>28</v>
      </c>
      <c r="E7" s="5" t="s">
        <v>29</v>
      </c>
      <c r="F7" s="5" t="s">
        <v>30</v>
      </c>
      <c r="G7" s="5" t="s">
        <v>31</v>
      </c>
      <c r="H7" s="5" t="s">
        <v>32</v>
      </c>
      <c r="I7" s="5" t="s">
        <v>33</v>
      </c>
      <c r="J7" s="5" t="s">
        <v>34</v>
      </c>
      <c r="K7" s="5" t="s">
        <v>35</v>
      </c>
      <c r="L7" s="5" t="s">
        <v>36</v>
      </c>
      <c r="M7" s="5" t="s">
        <v>37</v>
      </c>
      <c r="N7" s="5" t="s">
        <v>38</v>
      </c>
      <c r="O7" s="5" t="s">
        <v>39</v>
      </c>
      <c r="P7" s="5" t="s">
        <v>40</v>
      </c>
      <c r="Q7" s="5" t="s">
        <v>41</v>
      </c>
      <c r="R7" s="5" t="s">
        <v>42</v>
      </c>
      <c r="S7" s="5" t="s">
        <v>43</v>
      </c>
      <c r="T7" s="5" t="s">
        <v>44</v>
      </c>
      <c r="U7" s="5" t="s">
        <v>45</v>
      </c>
      <c r="V7" s="5" t="s">
        <v>46</v>
      </c>
    </row>
    <row r="8" spans="1:22" ht="15" customHeight="1">
      <c r="A8" s="92" t="s">
        <v>68</v>
      </c>
      <c r="B8" s="92"/>
      <c r="C8" s="92"/>
      <c r="D8" s="6"/>
      <c r="E8" s="7"/>
      <c r="F8" s="7"/>
      <c r="G8" s="7"/>
      <c r="H8" s="7"/>
      <c r="I8" s="7"/>
      <c r="J8" s="7"/>
      <c r="K8" s="6"/>
      <c r="L8" s="7"/>
      <c r="M8" s="6"/>
      <c r="N8" s="6"/>
      <c r="O8" s="6"/>
      <c r="P8" s="7"/>
      <c r="Q8" s="7"/>
      <c r="R8" s="7"/>
      <c r="S8" s="7"/>
      <c r="T8" s="7"/>
      <c r="U8" s="7"/>
      <c r="V8" s="6"/>
    </row>
    <row r="9" spans="1:22" ht="15" customHeight="1">
      <c r="A9" s="1">
        <v>17</v>
      </c>
      <c r="B9" s="94" t="s">
        <v>69</v>
      </c>
      <c r="C9" s="105"/>
      <c r="D9" s="2"/>
      <c r="E9" s="42">
        <v>12266</v>
      </c>
      <c r="F9" s="42">
        <v>0</v>
      </c>
      <c r="G9" s="42">
        <v>0</v>
      </c>
      <c r="H9" s="43">
        <v>13898</v>
      </c>
      <c r="I9" s="42">
        <v>12149</v>
      </c>
      <c r="J9" s="44">
        <f aca="true" t="shared" si="0" ref="J9:J17">+I9-H9</f>
        <v>-1749</v>
      </c>
      <c r="K9" s="45"/>
      <c r="L9" s="43">
        <v>55170</v>
      </c>
      <c r="M9" s="44">
        <f aca="true" t="shared" si="1" ref="M9:M17">+D9+E9+F9+G9-J9-K9+L9</f>
        <v>69185</v>
      </c>
      <c r="N9" s="43">
        <v>0</v>
      </c>
      <c r="O9" s="45"/>
      <c r="P9" s="43">
        <v>7816</v>
      </c>
      <c r="Q9" s="43">
        <v>0</v>
      </c>
      <c r="R9" s="43">
        <v>30353</v>
      </c>
      <c r="S9" s="43">
        <v>0</v>
      </c>
      <c r="T9" s="43">
        <v>0</v>
      </c>
      <c r="U9" s="43">
        <v>31016</v>
      </c>
      <c r="V9" s="44">
        <f aca="true" t="shared" si="2" ref="V9:V17">SUM(N9:U9)</f>
        <v>69185</v>
      </c>
    </row>
    <row r="10" spans="1:22" ht="15" customHeight="1">
      <c r="A10" s="1">
        <v>18</v>
      </c>
      <c r="B10" s="94" t="s">
        <v>70</v>
      </c>
      <c r="C10" s="105"/>
      <c r="D10" s="2"/>
      <c r="E10" s="42">
        <v>677</v>
      </c>
      <c r="F10" s="42">
        <v>0</v>
      </c>
      <c r="G10" s="42">
        <v>14854</v>
      </c>
      <c r="H10" s="43">
        <v>13223.35</v>
      </c>
      <c r="I10" s="42">
        <v>14829.02</v>
      </c>
      <c r="J10" s="44">
        <f t="shared" si="0"/>
        <v>1605.67</v>
      </c>
      <c r="K10" s="45"/>
      <c r="L10" s="43">
        <v>30576</v>
      </c>
      <c r="M10" s="44">
        <f t="shared" si="1"/>
        <v>44501.33</v>
      </c>
      <c r="N10" s="43">
        <v>0</v>
      </c>
      <c r="O10" s="45"/>
      <c r="P10" s="43">
        <v>1248</v>
      </c>
      <c r="Q10" s="43">
        <v>0</v>
      </c>
      <c r="R10" s="43">
        <v>13577</v>
      </c>
      <c r="S10" s="43">
        <v>2106</v>
      </c>
      <c r="T10" s="43">
        <v>446.33</v>
      </c>
      <c r="U10" s="43">
        <v>27124</v>
      </c>
      <c r="V10" s="44">
        <f t="shared" si="2"/>
        <v>44501.33</v>
      </c>
    </row>
    <row r="11" spans="1:22" ht="15" customHeight="1">
      <c r="A11" s="1">
        <v>19</v>
      </c>
      <c r="B11" s="94" t="s">
        <v>71</v>
      </c>
      <c r="C11" s="105"/>
      <c r="D11" s="2"/>
      <c r="E11" s="42">
        <v>838</v>
      </c>
      <c r="F11" s="42">
        <v>0</v>
      </c>
      <c r="G11" s="42">
        <v>0</v>
      </c>
      <c r="H11" s="43">
        <v>5704.13</v>
      </c>
      <c r="I11" s="42">
        <v>3166.08</v>
      </c>
      <c r="J11" s="44">
        <f t="shared" si="0"/>
        <v>-2538.05</v>
      </c>
      <c r="K11" s="45"/>
      <c r="L11" s="43">
        <v>8206</v>
      </c>
      <c r="M11" s="44">
        <f t="shared" si="1"/>
        <v>11582.05</v>
      </c>
      <c r="N11" s="43">
        <v>0</v>
      </c>
      <c r="O11" s="45"/>
      <c r="P11" s="43">
        <v>848</v>
      </c>
      <c r="Q11" s="43">
        <v>0</v>
      </c>
      <c r="R11" s="43">
        <v>310</v>
      </c>
      <c r="S11" s="43">
        <v>0</v>
      </c>
      <c r="T11" s="43">
        <v>0</v>
      </c>
      <c r="U11" s="43">
        <v>10424.05</v>
      </c>
      <c r="V11" s="44">
        <f t="shared" si="2"/>
        <v>11582.05</v>
      </c>
    </row>
    <row r="12" spans="1:22" ht="15" customHeight="1">
      <c r="A12" s="1">
        <v>20</v>
      </c>
      <c r="B12" s="94" t="s">
        <v>72</v>
      </c>
      <c r="C12" s="105"/>
      <c r="D12" s="2"/>
      <c r="E12" s="42">
        <v>0</v>
      </c>
      <c r="F12" s="42">
        <v>0</v>
      </c>
      <c r="G12" s="42">
        <v>14544</v>
      </c>
      <c r="H12" s="43">
        <v>25736</v>
      </c>
      <c r="I12" s="42">
        <v>17109</v>
      </c>
      <c r="J12" s="44">
        <f t="shared" si="0"/>
        <v>-8627</v>
      </c>
      <c r="K12" s="45"/>
      <c r="L12" s="43">
        <v>21318</v>
      </c>
      <c r="M12" s="44">
        <f t="shared" si="1"/>
        <v>44489</v>
      </c>
      <c r="N12" s="43">
        <v>13692</v>
      </c>
      <c r="O12" s="45"/>
      <c r="P12" s="43">
        <v>1979</v>
      </c>
      <c r="Q12" s="43">
        <v>0</v>
      </c>
      <c r="R12" s="43">
        <v>28818</v>
      </c>
      <c r="S12" s="43">
        <v>0</v>
      </c>
      <c r="T12" s="43">
        <v>0</v>
      </c>
      <c r="U12" s="43">
        <v>0</v>
      </c>
      <c r="V12" s="44">
        <f t="shared" si="2"/>
        <v>44489</v>
      </c>
    </row>
    <row r="13" spans="1:22" ht="15" customHeight="1">
      <c r="A13" s="1">
        <v>21</v>
      </c>
      <c r="B13" s="94" t="s">
        <v>73</v>
      </c>
      <c r="C13" s="105"/>
      <c r="D13" s="2"/>
      <c r="E13" s="42">
        <v>0</v>
      </c>
      <c r="F13" s="42">
        <v>0</v>
      </c>
      <c r="G13" s="42">
        <v>0</v>
      </c>
      <c r="H13" s="43">
        <v>3652</v>
      </c>
      <c r="I13" s="42">
        <v>4421</v>
      </c>
      <c r="J13" s="44">
        <f t="shared" si="0"/>
        <v>769</v>
      </c>
      <c r="K13" s="45"/>
      <c r="L13" s="43">
        <v>4130</v>
      </c>
      <c r="M13" s="44">
        <f t="shared" si="1"/>
        <v>3361</v>
      </c>
      <c r="N13" s="43">
        <v>0</v>
      </c>
      <c r="O13" s="45"/>
      <c r="P13" s="43">
        <v>0</v>
      </c>
      <c r="Q13" s="43">
        <v>0</v>
      </c>
      <c r="R13" s="43">
        <v>3361</v>
      </c>
      <c r="S13" s="43">
        <v>0</v>
      </c>
      <c r="T13" s="43">
        <v>0</v>
      </c>
      <c r="U13" s="43">
        <v>0</v>
      </c>
      <c r="V13" s="44">
        <f t="shared" si="2"/>
        <v>3361</v>
      </c>
    </row>
    <row r="14" spans="1:22" ht="15" customHeight="1">
      <c r="A14" s="1">
        <v>22</v>
      </c>
      <c r="B14" s="94" t="s">
        <v>74</v>
      </c>
      <c r="C14" s="105"/>
      <c r="D14" s="2"/>
      <c r="E14" s="42">
        <v>0</v>
      </c>
      <c r="F14" s="42">
        <v>244</v>
      </c>
      <c r="G14" s="42">
        <v>0</v>
      </c>
      <c r="H14" s="43">
        <v>4361</v>
      </c>
      <c r="I14" s="42">
        <v>2255</v>
      </c>
      <c r="J14" s="44">
        <f t="shared" si="0"/>
        <v>-2106</v>
      </c>
      <c r="K14" s="45"/>
      <c r="L14" s="43">
        <v>0</v>
      </c>
      <c r="M14" s="44">
        <f t="shared" si="1"/>
        <v>2350</v>
      </c>
      <c r="N14" s="43">
        <v>0</v>
      </c>
      <c r="O14" s="45"/>
      <c r="P14" s="43">
        <v>741</v>
      </c>
      <c r="Q14" s="43">
        <v>0</v>
      </c>
      <c r="R14" s="43">
        <v>992</v>
      </c>
      <c r="S14" s="43">
        <v>617</v>
      </c>
      <c r="T14" s="43">
        <v>0</v>
      </c>
      <c r="U14" s="43">
        <v>0</v>
      </c>
      <c r="V14" s="44">
        <f t="shared" si="2"/>
        <v>2350</v>
      </c>
    </row>
    <row r="15" spans="1:22" ht="15" customHeight="1">
      <c r="A15" s="1">
        <v>23</v>
      </c>
      <c r="B15" s="94" t="s">
        <v>75</v>
      </c>
      <c r="C15" s="105"/>
      <c r="D15" s="2"/>
      <c r="E15" s="42"/>
      <c r="F15" s="42"/>
      <c r="G15" s="42"/>
      <c r="H15" s="43"/>
      <c r="I15" s="42"/>
      <c r="J15" s="44">
        <f t="shared" si="0"/>
        <v>0</v>
      </c>
      <c r="K15" s="45"/>
      <c r="L15" s="43"/>
      <c r="M15" s="44">
        <f t="shared" si="1"/>
        <v>0</v>
      </c>
      <c r="N15" s="43"/>
      <c r="O15" s="45"/>
      <c r="P15" s="43"/>
      <c r="Q15" s="43"/>
      <c r="R15" s="43"/>
      <c r="S15" s="43"/>
      <c r="T15" s="43"/>
      <c r="U15" s="43"/>
      <c r="V15" s="44">
        <f t="shared" si="2"/>
        <v>0</v>
      </c>
    </row>
    <row r="16" spans="1:22" ht="15" customHeight="1">
      <c r="A16" s="1">
        <v>24</v>
      </c>
      <c r="B16" s="94" t="s">
        <v>76</v>
      </c>
      <c r="C16" s="105"/>
      <c r="D16" s="2"/>
      <c r="E16" s="42">
        <v>0</v>
      </c>
      <c r="F16" s="42">
        <v>0</v>
      </c>
      <c r="G16" s="42">
        <v>0</v>
      </c>
      <c r="H16" s="42">
        <v>12965</v>
      </c>
      <c r="I16" s="42">
        <v>18293</v>
      </c>
      <c r="J16" s="44">
        <f t="shared" si="0"/>
        <v>5328</v>
      </c>
      <c r="K16" s="45"/>
      <c r="L16" s="43">
        <v>8000</v>
      </c>
      <c r="M16" s="44">
        <f t="shared" si="1"/>
        <v>2672</v>
      </c>
      <c r="N16" s="43">
        <v>0</v>
      </c>
      <c r="O16" s="45"/>
      <c r="P16" s="43">
        <v>2574</v>
      </c>
      <c r="Q16" s="43">
        <v>0</v>
      </c>
      <c r="R16" s="43">
        <v>98</v>
      </c>
      <c r="S16" s="43">
        <v>0</v>
      </c>
      <c r="T16" s="43">
        <v>0</v>
      </c>
      <c r="U16" s="43">
        <v>0</v>
      </c>
      <c r="V16" s="44">
        <f t="shared" si="2"/>
        <v>2672</v>
      </c>
    </row>
    <row r="17" spans="1:22" ht="15" customHeight="1">
      <c r="A17" s="1">
        <v>25</v>
      </c>
      <c r="B17" s="94" t="s">
        <v>77</v>
      </c>
      <c r="C17" s="105"/>
      <c r="D17" s="2"/>
      <c r="E17" s="42">
        <v>0</v>
      </c>
      <c r="F17" s="42">
        <v>0</v>
      </c>
      <c r="G17" s="42">
        <v>69</v>
      </c>
      <c r="H17" s="42">
        <v>42712</v>
      </c>
      <c r="I17" s="42">
        <v>39175</v>
      </c>
      <c r="J17" s="44">
        <f t="shared" si="0"/>
        <v>-3537</v>
      </c>
      <c r="K17" s="45"/>
      <c r="L17" s="43">
        <v>31330.49</v>
      </c>
      <c r="M17" s="44">
        <f t="shared" si="1"/>
        <v>34936.490000000005</v>
      </c>
      <c r="N17" s="43">
        <v>0</v>
      </c>
      <c r="O17" s="45"/>
      <c r="P17" s="43">
        <v>0</v>
      </c>
      <c r="Q17" s="43">
        <v>0</v>
      </c>
      <c r="R17" s="43">
        <v>21597</v>
      </c>
      <c r="S17" s="43">
        <v>13339.49</v>
      </c>
      <c r="T17" s="43">
        <v>0</v>
      </c>
      <c r="U17" s="43">
        <v>0</v>
      </c>
      <c r="V17" s="44">
        <f t="shared" si="2"/>
        <v>34936.49</v>
      </c>
    </row>
    <row r="18" spans="1:22" ht="15" customHeight="1">
      <c r="A18" s="24"/>
      <c r="B18" s="112" t="s">
        <v>78</v>
      </c>
      <c r="C18" s="113"/>
      <c r="D18" s="46">
        <f aca="true" t="shared" si="3" ref="D18:V18">SUM(D9:D17)</f>
        <v>0</v>
      </c>
      <c r="E18" s="47">
        <f t="shared" si="3"/>
        <v>13781</v>
      </c>
      <c r="F18" s="47">
        <f t="shared" si="3"/>
        <v>244</v>
      </c>
      <c r="G18" s="47">
        <f t="shared" si="3"/>
        <v>29467</v>
      </c>
      <c r="H18" s="47">
        <f t="shared" si="3"/>
        <v>122251.48</v>
      </c>
      <c r="I18" s="47">
        <f t="shared" si="3"/>
        <v>111397.1</v>
      </c>
      <c r="J18" s="48">
        <f t="shared" si="3"/>
        <v>-10854.380000000001</v>
      </c>
      <c r="K18" s="47">
        <f t="shared" si="3"/>
        <v>0</v>
      </c>
      <c r="L18" s="49">
        <f t="shared" si="3"/>
        <v>158730.49</v>
      </c>
      <c r="M18" s="48">
        <f t="shared" si="3"/>
        <v>213076.87</v>
      </c>
      <c r="N18" s="48">
        <f t="shared" si="3"/>
        <v>13692</v>
      </c>
      <c r="O18" s="48">
        <f t="shared" si="3"/>
        <v>0</v>
      </c>
      <c r="P18" s="47">
        <f t="shared" si="3"/>
        <v>15206</v>
      </c>
      <c r="Q18" s="47">
        <f t="shared" si="3"/>
        <v>0</v>
      </c>
      <c r="R18" s="47">
        <f t="shared" si="3"/>
        <v>99106</v>
      </c>
      <c r="S18" s="47">
        <f t="shared" si="3"/>
        <v>16062.49</v>
      </c>
      <c r="T18" s="47">
        <f t="shared" si="3"/>
        <v>446.33</v>
      </c>
      <c r="U18" s="47">
        <f t="shared" si="3"/>
        <v>68564.05</v>
      </c>
      <c r="V18" s="48">
        <f t="shared" si="3"/>
        <v>213076.87</v>
      </c>
    </row>
    <row r="22" spans="8:11" ht="15" customHeight="1">
      <c r="H22" s="114" t="s">
        <v>79</v>
      </c>
      <c r="I22" s="114"/>
      <c r="J22" s="114"/>
      <c r="K22" s="8">
        <f>+('semilavorati mensile'!K28)-('semilavorati mensile'!L28+'monomeri mensile'!L18)</f>
        <v>4940.190000000002</v>
      </c>
    </row>
  </sheetData>
  <sheetProtection selectLockedCells="1" selectUnlockedCells="1"/>
  <mergeCells count="41">
    <mergeCell ref="B15:C15"/>
    <mergeCell ref="B16:C16"/>
    <mergeCell ref="B17:C17"/>
    <mergeCell ref="B18:C18"/>
    <mergeCell ref="H22:J22"/>
    <mergeCell ref="B9:C9"/>
    <mergeCell ref="B10:C10"/>
    <mergeCell ref="B11:C11"/>
    <mergeCell ref="B12:C12"/>
    <mergeCell ref="B13:C13"/>
    <mergeCell ref="B14:C14"/>
    <mergeCell ref="U4:U6"/>
    <mergeCell ref="V4:V6"/>
    <mergeCell ref="A5:C5"/>
    <mergeCell ref="A6:C6"/>
    <mergeCell ref="B7:C7"/>
    <mergeCell ref="A8:C8"/>
    <mergeCell ref="O4:O6"/>
    <mergeCell ref="P4:P6"/>
    <mergeCell ref="Q4:Q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A4:C4"/>
    <mergeCell ref="D4:D6"/>
    <mergeCell ref="E4:E6"/>
    <mergeCell ref="F4:F6"/>
    <mergeCell ref="G4:G6"/>
    <mergeCell ref="H4:H6"/>
    <mergeCell ref="B1:M1"/>
    <mergeCell ref="N1:V1"/>
    <mergeCell ref="B2:M2"/>
    <mergeCell ref="N2:V2"/>
    <mergeCell ref="D3:M3"/>
    <mergeCell ref="N3:V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showGridLines="0"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4.57421875" style="0" customWidth="1"/>
    <col min="2" max="2" width="32.57421875" style="0" customWidth="1"/>
    <col min="3" max="3" width="13.00390625" style="0" customWidth="1"/>
    <col min="4" max="4" width="11.140625" style="0" customWidth="1"/>
    <col min="5" max="5" width="9.7109375" style="0" customWidth="1"/>
    <col min="6" max="6" width="12.28125" style="0" customWidth="1"/>
    <col min="7" max="7" width="11.7109375" style="0" customWidth="1"/>
    <col min="8" max="8" width="10.8515625" style="0" customWidth="1"/>
    <col min="9" max="9" width="12.140625" style="0" customWidth="1"/>
    <col min="10" max="10" width="13.28125" style="0" customWidth="1"/>
    <col min="11" max="11" width="12.28125" style="0" customWidth="1"/>
    <col min="12" max="12" width="12.140625" style="0" customWidth="1"/>
    <col min="13" max="13" width="12.57421875" style="0" customWidth="1"/>
    <col min="14" max="14" width="10.8515625" style="0" customWidth="1"/>
    <col min="15" max="15" width="11.140625" style="0" customWidth="1"/>
    <col min="16" max="16" width="9.7109375" style="0" customWidth="1"/>
    <col min="17" max="17" width="10.7109375" style="0" customWidth="1"/>
    <col min="18" max="18" width="11.28125" style="0" customWidth="1"/>
    <col min="19" max="19" width="10.7109375" style="0" customWidth="1"/>
    <col min="20" max="20" width="9.7109375" style="0" customWidth="1"/>
    <col min="21" max="21" width="12.421875" style="0" customWidth="1"/>
  </cols>
  <sheetData>
    <row r="1" spans="1:21" ht="21" customHeight="1">
      <c r="A1" s="25"/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 t="s">
        <v>1</v>
      </c>
      <c r="N1" s="70"/>
      <c r="O1" s="70"/>
      <c r="P1" s="70"/>
      <c r="Q1" s="70"/>
      <c r="R1" s="70"/>
      <c r="S1" s="70"/>
      <c r="T1" s="70"/>
      <c r="U1" s="70"/>
    </row>
    <row r="2" spans="1:21" ht="21" customHeight="1">
      <c r="A2" s="50"/>
      <c r="B2" s="115" t="s">
        <v>2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6" t="s">
        <v>3</v>
      </c>
      <c r="N2" s="116"/>
      <c r="O2" s="116"/>
      <c r="P2" s="116"/>
      <c r="Q2" s="116"/>
      <c r="R2" s="116"/>
      <c r="S2" s="116"/>
      <c r="T2" s="116"/>
      <c r="U2" s="116"/>
    </row>
    <row r="3" spans="1:21" ht="16.5" customHeight="1">
      <c r="A3" s="51"/>
      <c r="B3" s="52"/>
      <c r="C3" s="117" t="s">
        <v>4</v>
      </c>
      <c r="D3" s="118"/>
      <c r="E3" s="118"/>
      <c r="F3" s="118"/>
      <c r="G3" s="118"/>
      <c r="H3" s="118"/>
      <c r="I3" s="118"/>
      <c r="J3" s="118"/>
      <c r="K3" s="118"/>
      <c r="L3" s="119"/>
      <c r="M3" s="120" t="s">
        <v>5</v>
      </c>
      <c r="N3" s="121"/>
      <c r="O3" s="121"/>
      <c r="P3" s="121"/>
      <c r="Q3" s="121"/>
      <c r="R3" s="121"/>
      <c r="S3" s="121"/>
      <c r="T3" s="121"/>
      <c r="U3" s="122"/>
    </row>
    <row r="4" spans="1:21" ht="12.75" customHeight="1">
      <c r="A4" s="129" t="s">
        <v>81</v>
      </c>
      <c r="B4" s="130"/>
      <c r="C4" s="123" t="s">
        <v>6</v>
      </c>
      <c r="D4" s="126" t="s">
        <v>7</v>
      </c>
      <c r="E4" s="123" t="s">
        <v>8</v>
      </c>
      <c r="F4" s="126" t="s">
        <v>9</v>
      </c>
      <c r="G4" s="123" t="s">
        <v>10</v>
      </c>
      <c r="H4" s="126" t="s">
        <v>11</v>
      </c>
      <c r="I4" s="123" t="s">
        <v>12</v>
      </c>
      <c r="J4" s="126" t="s">
        <v>13</v>
      </c>
      <c r="K4" s="123" t="s">
        <v>14</v>
      </c>
      <c r="L4" s="126" t="s">
        <v>15</v>
      </c>
      <c r="M4" s="123" t="s">
        <v>16</v>
      </c>
      <c r="N4" s="126" t="s">
        <v>17</v>
      </c>
      <c r="O4" s="123" t="s">
        <v>18</v>
      </c>
      <c r="P4" s="126" t="s">
        <v>19</v>
      </c>
      <c r="Q4" s="123" t="s">
        <v>20</v>
      </c>
      <c r="R4" s="126" t="s">
        <v>21</v>
      </c>
      <c r="S4" s="123" t="s">
        <v>22</v>
      </c>
      <c r="T4" s="126" t="s">
        <v>23</v>
      </c>
      <c r="U4" s="123" t="s">
        <v>24</v>
      </c>
    </row>
    <row r="5" spans="1:21" ht="15.75" customHeight="1">
      <c r="A5" s="131" t="s">
        <v>80</v>
      </c>
      <c r="B5" s="132"/>
      <c r="C5" s="124"/>
      <c r="D5" s="127"/>
      <c r="E5" s="124"/>
      <c r="F5" s="127"/>
      <c r="G5" s="124"/>
      <c r="H5" s="127"/>
      <c r="I5" s="124"/>
      <c r="J5" s="127"/>
      <c r="K5" s="124"/>
      <c r="L5" s="127"/>
      <c r="M5" s="124"/>
      <c r="N5" s="127"/>
      <c r="O5" s="124"/>
      <c r="P5" s="127"/>
      <c r="Q5" s="124"/>
      <c r="R5" s="127"/>
      <c r="S5" s="124"/>
      <c r="T5" s="127"/>
      <c r="U5" s="124"/>
    </row>
    <row r="6" spans="1:21" ht="124.5" customHeight="1">
      <c r="A6" s="131"/>
      <c r="B6" s="132"/>
      <c r="C6" s="125"/>
      <c r="D6" s="128"/>
      <c r="E6" s="125"/>
      <c r="F6" s="128"/>
      <c r="G6" s="125"/>
      <c r="H6" s="128"/>
      <c r="I6" s="125"/>
      <c r="J6" s="128"/>
      <c r="K6" s="125"/>
      <c r="L6" s="128"/>
      <c r="M6" s="125"/>
      <c r="N6" s="128"/>
      <c r="O6" s="125"/>
      <c r="P6" s="128"/>
      <c r="Q6" s="125"/>
      <c r="R6" s="128"/>
      <c r="S6" s="125"/>
      <c r="T6" s="128"/>
      <c r="U6" s="125"/>
    </row>
    <row r="7" spans="1:21" ht="15" customHeight="1">
      <c r="A7" s="53" t="s">
        <v>26</v>
      </c>
      <c r="B7" s="54" t="s">
        <v>27</v>
      </c>
      <c r="C7" s="55" t="s">
        <v>28</v>
      </c>
      <c r="D7" s="55" t="s">
        <v>29</v>
      </c>
      <c r="E7" s="55" t="s">
        <v>30</v>
      </c>
      <c r="F7" s="55" t="s">
        <v>31</v>
      </c>
      <c r="G7" s="55" t="s">
        <v>32</v>
      </c>
      <c r="H7" s="55" t="s">
        <v>33</v>
      </c>
      <c r="I7" s="55" t="s">
        <v>34</v>
      </c>
      <c r="J7" s="55" t="s">
        <v>35</v>
      </c>
      <c r="K7" s="55" t="s">
        <v>36</v>
      </c>
      <c r="L7" s="55" t="s">
        <v>37</v>
      </c>
      <c r="M7" s="55" t="s">
        <v>38</v>
      </c>
      <c r="N7" s="55" t="s">
        <v>39</v>
      </c>
      <c r="O7" s="55" t="s">
        <v>40</v>
      </c>
      <c r="P7" s="55" t="s">
        <v>41</v>
      </c>
      <c r="Q7" s="55" t="s">
        <v>42</v>
      </c>
      <c r="R7" s="55" t="s">
        <v>43</v>
      </c>
      <c r="S7" s="55" t="s">
        <v>44</v>
      </c>
      <c r="T7" s="55" t="s">
        <v>45</v>
      </c>
      <c r="U7" s="55" t="s">
        <v>46</v>
      </c>
    </row>
    <row r="8" spans="1:21" ht="15" customHeight="1">
      <c r="A8" s="133" t="s">
        <v>47</v>
      </c>
      <c r="B8" s="134"/>
      <c r="C8" s="56"/>
      <c r="D8" s="57"/>
      <c r="E8" s="57"/>
      <c r="F8" s="57"/>
      <c r="G8" s="57"/>
      <c r="H8" s="57"/>
      <c r="I8" s="58"/>
      <c r="J8" s="57"/>
      <c r="K8" s="57"/>
      <c r="L8" s="59"/>
      <c r="M8" s="57"/>
      <c r="N8" s="57"/>
      <c r="O8" s="57"/>
      <c r="P8" s="57"/>
      <c r="Q8" s="57"/>
      <c r="R8" s="57"/>
      <c r="S8" s="57"/>
      <c r="T8" s="57"/>
      <c r="U8" s="59"/>
    </row>
    <row r="9" spans="1:21" ht="15" customHeight="1">
      <c r="A9" s="19">
        <v>1</v>
      </c>
      <c r="B9" s="19" t="s">
        <v>48</v>
      </c>
      <c r="C9" s="26">
        <v>16157</v>
      </c>
      <c r="D9" s="26">
        <v>0</v>
      </c>
      <c r="E9" s="26">
        <v>1735</v>
      </c>
      <c r="F9" s="27">
        <v>0</v>
      </c>
      <c r="G9" s="27">
        <v>0</v>
      </c>
      <c r="H9" s="27">
        <v>0</v>
      </c>
      <c r="I9" s="28">
        <f aca="true" t="shared" si="0" ref="I9:I19">+H9-G9</f>
        <v>0</v>
      </c>
      <c r="J9" s="27">
        <v>10264</v>
      </c>
      <c r="K9" s="29">
        <v>104206.24</v>
      </c>
      <c r="L9" s="30">
        <f aca="true" t="shared" si="1" ref="L9:L26">C9+D9+E9+F9-(I9+J9)+K9</f>
        <v>111834.24</v>
      </c>
      <c r="M9" s="27">
        <v>11216</v>
      </c>
      <c r="N9" s="31">
        <v>13908</v>
      </c>
      <c r="O9" s="27">
        <v>0</v>
      </c>
      <c r="P9" s="27">
        <v>0</v>
      </c>
      <c r="Q9" s="27">
        <v>0</v>
      </c>
      <c r="R9" s="27">
        <v>0</v>
      </c>
      <c r="S9" s="27">
        <v>84618.24</v>
      </c>
      <c r="T9" s="32">
        <v>2092</v>
      </c>
      <c r="U9" s="33">
        <f aca="true" t="shared" si="2" ref="U9:U19">SUM(M9:T9)</f>
        <v>111834.24</v>
      </c>
    </row>
    <row r="10" spans="1:21" ht="15" customHeight="1">
      <c r="A10" s="19">
        <v>2</v>
      </c>
      <c r="B10" s="19" t="s">
        <v>49</v>
      </c>
      <c r="C10" s="26">
        <v>14925</v>
      </c>
      <c r="D10" s="26">
        <v>0</v>
      </c>
      <c r="E10" s="26">
        <v>0</v>
      </c>
      <c r="F10" s="27">
        <v>15934</v>
      </c>
      <c r="G10" s="27">
        <v>11693</v>
      </c>
      <c r="H10" s="27">
        <v>11106</v>
      </c>
      <c r="I10" s="28">
        <f t="shared" si="0"/>
        <v>-587</v>
      </c>
      <c r="J10" s="27">
        <v>29628</v>
      </c>
      <c r="K10" s="29">
        <v>27722</v>
      </c>
      <c r="L10" s="30">
        <f t="shared" si="1"/>
        <v>29540</v>
      </c>
      <c r="M10" s="27">
        <v>12844</v>
      </c>
      <c r="N10" s="31">
        <v>0</v>
      </c>
      <c r="O10" s="27">
        <v>16437</v>
      </c>
      <c r="P10" s="27">
        <v>0</v>
      </c>
      <c r="Q10" s="27">
        <v>259</v>
      </c>
      <c r="R10" s="27">
        <v>0</v>
      </c>
      <c r="S10" s="27">
        <v>0</v>
      </c>
      <c r="T10" s="32">
        <v>0</v>
      </c>
      <c r="U10" s="33">
        <f t="shared" si="2"/>
        <v>29540</v>
      </c>
    </row>
    <row r="11" spans="1:21" ht="15" customHeight="1">
      <c r="A11" s="60">
        <v>3</v>
      </c>
      <c r="B11" s="60" t="s">
        <v>50</v>
      </c>
      <c r="C11" s="26">
        <v>400816</v>
      </c>
      <c r="D11" s="26">
        <v>120</v>
      </c>
      <c r="E11" s="26">
        <v>0</v>
      </c>
      <c r="F11" s="26">
        <v>134354</v>
      </c>
      <c r="G11" s="27">
        <v>62931</v>
      </c>
      <c r="H11" s="27">
        <v>56419</v>
      </c>
      <c r="I11" s="28">
        <f t="shared" si="0"/>
        <v>-6512</v>
      </c>
      <c r="J11" s="27">
        <v>541802</v>
      </c>
      <c r="K11" s="29">
        <v>0</v>
      </c>
      <c r="L11" s="30">
        <f t="shared" si="1"/>
        <v>0</v>
      </c>
      <c r="M11" s="27">
        <v>0</v>
      </c>
      <c r="N11" s="31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32">
        <v>0</v>
      </c>
      <c r="U11" s="33">
        <f t="shared" si="2"/>
        <v>0</v>
      </c>
    </row>
    <row r="12" spans="1:21" ht="15" customHeight="1">
      <c r="A12" s="19">
        <v>4</v>
      </c>
      <c r="B12" s="19" t="s">
        <v>51</v>
      </c>
      <c r="C12" s="26">
        <v>78853</v>
      </c>
      <c r="D12" s="26">
        <v>0</v>
      </c>
      <c r="E12" s="26">
        <v>0</v>
      </c>
      <c r="F12" s="27">
        <v>0</v>
      </c>
      <c r="G12" s="27">
        <v>33601</v>
      </c>
      <c r="H12" s="26">
        <v>46000</v>
      </c>
      <c r="I12" s="28">
        <f t="shared" si="0"/>
        <v>12399</v>
      </c>
      <c r="J12" s="27">
        <v>65928</v>
      </c>
      <c r="K12" s="29">
        <v>0</v>
      </c>
      <c r="L12" s="30">
        <f t="shared" si="1"/>
        <v>526</v>
      </c>
      <c r="M12" s="27">
        <v>0</v>
      </c>
      <c r="N12" s="31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32">
        <v>526</v>
      </c>
      <c r="U12" s="33">
        <f t="shared" si="2"/>
        <v>526</v>
      </c>
    </row>
    <row r="13" spans="1:21" ht="15" customHeight="1">
      <c r="A13" s="19">
        <v>5</v>
      </c>
      <c r="B13" s="19" t="s">
        <v>52</v>
      </c>
      <c r="C13" s="26">
        <v>65200</v>
      </c>
      <c r="D13" s="26">
        <v>0</v>
      </c>
      <c r="E13" s="26">
        <v>0</v>
      </c>
      <c r="F13" s="27">
        <v>65797</v>
      </c>
      <c r="G13" s="27">
        <v>64679</v>
      </c>
      <c r="H13" s="27">
        <v>80973</v>
      </c>
      <c r="I13" s="28">
        <f t="shared" si="0"/>
        <v>16294</v>
      </c>
      <c r="J13" s="27">
        <v>106746</v>
      </c>
      <c r="K13" s="29">
        <v>81099</v>
      </c>
      <c r="L13" s="30">
        <f t="shared" si="1"/>
        <v>89056</v>
      </c>
      <c r="M13" s="27">
        <v>0</v>
      </c>
      <c r="N13" s="31">
        <v>0</v>
      </c>
      <c r="O13" s="27">
        <v>0</v>
      </c>
      <c r="P13" s="27">
        <v>0</v>
      </c>
      <c r="Q13" s="27">
        <v>34902</v>
      </c>
      <c r="R13" s="27">
        <v>54154</v>
      </c>
      <c r="S13" s="27">
        <v>0</v>
      </c>
      <c r="T13" s="32">
        <v>0</v>
      </c>
      <c r="U13" s="33">
        <f t="shared" si="2"/>
        <v>89056</v>
      </c>
    </row>
    <row r="14" spans="1:21" ht="15" customHeight="1">
      <c r="A14" s="19">
        <v>6</v>
      </c>
      <c r="B14" s="19" t="s">
        <v>53</v>
      </c>
      <c r="C14" s="26">
        <v>46061</v>
      </c>
      <c r="D14" s="27">
        <v>0</v>
      </c>
      <c r="E14" s="27">
        <v>0</v>
      </c>
      <c r="F14" s="27">
        <v>0</v>
      </c>
      <c r="G14" s="27">
        <v>6833</v>
      </c>
      <c r="H14" s="27">
        <v>8201</v>
      </c>
      <c r="I14" s="28">
        <f t="shared" si="0"/>
        <v>1368</v>
      </c>
      <c r="J14" s="27">
        <v>43240</v>
      </c>
      <c r="K14" s="29">
        <v>22681</v>
      </c>
      <c r="L14" s="30">
        <f t="shared" si="1"/>
        <v>24134</v>
      </c>
      <c r="M14" s="27">
        <v>24026</v>
      </c>
      <c r="N14" s="31">
        <v>0</v>
      </c>
      <c r="O14" s="27">
        <v>0</v>
      </c>
      <c r="P14" s="27">
        <v>0</v>
      </c>
      <c r="Q14" s="27">
        <v>0</v>
      </c>
      <c r="R14" s="27">
        <v>0</v>
      </c>
      <c r="S14" s="27">
        <v>108</v>
      </c>
      <c r="T14" s="32">
        <v>0</v>
      </c>
      <c r="U14" s="33">
        <f t="shared" si="2"/>
        <v>24134</v>
      </c>
    </row>
    <row r="15" spans="1:21" ht="15" customHeight="1">
      <c r="A15" s="19">
        <v>7</v>
      </c>
      <c r="B15" s="19" t="s">
        <v>54</v>
      </c>
      <c r="C15" s="26">
        <v>14346</v>
      </c>
      <c r="D15" s="27">
        <v>0</v>
      </c>
      <c r="E15" s="27">
        <v>0</v>
      </c>
      <c r="F15" s="27">
        <v>7966.92</v>
      </c>
      <c r="G15" s="27">
        <v>14642.75</v>
      </c>
      <c r="H15" s="27">
        <v>10650.7</v>
      </c>
      <c r="I15" s="28">
        <f t="shared" si="0"/>
        <v>-3992.0499999999993</v>
      </c>
      <c r="J15" s="27">
        <v>19963.97</v>
      </c>
      <c r="K15" s="29">
        <v>0</v>
      </c>
      <c r="L15" s="30">
        <f t="shared" si="1"/>
        <v>6340.999999999996</v>
      </c>
      <c r="M15" s="27">
        <v>0</v>
      </c>
      <c r="N15" s="31">
        <v>0</v>
      </c>
      <c r="O15" s="27">
        <v>0</v>
      </c>
      <c r="P15" s="27">
        <v>0</v>
      </c>
      <c r="Q15" s="27">
        <v>0</v>
      </c>
      <c r="R15" s="27">
        <v>0</v>
      </c>
      <c r="S15" s="27">
        <v>6341</v>
      </c>
      <c r="T15" s="32">
        <v>0</v>
      </c>
      <c r="U15" s="33">
        <f t="shared" si="2"/>
        <v>6341</v>
      </c>
    </row>
    <row r="16" spans="1:21" ht="15" customHeight="1">
      <c r="A16" s="19">
        <v>8</v>
      </c>
      <c r="B16" s="19" t="s">
        <v>55</v>
      </c>
      <c r="C16" s="26">
        <v>12175</v>
      </c>
      <c r="D16" s="27">
        <v>12947.77</v>
      </c>
      <c r="E16" s="27">
        <v>0</v>
      </c>
      <c r="F16" s="27">
        <v>3259.81</v>
      </c>
      <c r="G16" s="27">
        <v>29291.62</v>
      </c>
      <c r="H16" s="27">
        <v>28674.86</v>
      </c>
      <c r="I16" s="28">
        <f t="shared" si="0"/>
        <v>-616.7599999999984</v>
      </c>
      <c r="J16" s="27">
        <v>10530.46</v>
      </c>
      <c r="K16" s="29">
        <v>14403</v>
      </c>
      <c r="L16" s="30">
        <f t="shared" si="1"/>
        <v>32871.880000000005</v>
      </c>
      <c r="M16" s="27">
        <v>0</v>
      </c>
      <c r="N16" s="31">
        <v>3495.89</v>
      </c>
      <c r="O16" s="27">
        <v>3861</v>
      </c>
      <c r="P16" s="27">
        <v>0</v>
      </c>
      <c r="Q16" s="27">
        <v>13524</v>
      </c>
      <c r="R16" s="27">
        <v>0</v>
      </c>
      <c r="S16" s="27">
        <v>11991</v>
      </c>
      <c r="T16" s="32">
        <v>0</v>
      </c>
      <c r="U16" s="33">
        <f t="shared" si="2"/>
        <v>32871.89</v>
      </c>
    </row>
    <row r="17" spans="1:21" ht="15" customHeight="1">
      <c r="A17" s="19">
        <v>9</v>
      </c>
      <c r="B17" s="19" t="s">
        <v>56</v>
      </c>
      <c r="C17" s="26">
        <v>0</v>
      </c>
      <c r="D17" s="27">
        <v>0</v>
      </c>
      <c r="E17" s="27">
        <v>689</v>
      </c>
      <c r="F17" s="27">
        <v>0</v>
      </c>
      <c r="G17" s="27">
        <v>7304</v>
      </c>
      <c r="H17" s="27">
        <v>7916</v>
      </c>
      <c r="I17" s="28">
        <f t="shared" si="0"/>
        <v>612</v>
      </c>
      <c r="J17" s="27">
        <v>0</v>
      </c>
      <c r="K17" s="29">
        <v>942</v>
      </c>
      <c r="L17" s="30">
        <f t="shared" si="1"/>
        <v>1019</v>
      </c>
      <c r="M17" s="27">
        <v>0</v>
      </c>
      <c r="N17" s="31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32">
        <v>1019</v>
      </c>
      <c r="U17" s="33">
        <f t="shared" si="2"/>
        <v>1019</v>
      </c>
    </row>
    <row r="18" spans="1:21" ht="15" customHeight="1">
      <c r="A18" s="19">
        <v>10</v>
      </c>
      <c r="B18" s="19" t="s">
        <v>57</v>
      </c>
      <c r="C18" s="26"/>
      <c r="D18" s="27"/>
      <c r="E18" s="27"/>
      <c r="F18" s="27"/>
      <c r="G18" s="27"/>
      <c r="H18" s="27"/>
      <c r="I18" s="28">
        <f t="shared" si="0"/>
        <v>0</v>
      </c>
      <c r="J18" s="27"/>
      <c r="K18" s="29"/>
      <c r="L18" s="30">
        <f t="shared" si="1"/>
        <v>0</v>
      </c>
      <c r="M18" s="27"/>
      <c r="N18" s="31"/>
      <c r="O18" s="27"/>
      <c r="P18" s="27"/>
      <c r="Q18" s="27"/>
      <c r="R18" s="27"/>
      <c r="S18" s="27"/>
      <c r="T18" s="32"/>
      <c r="U18" s="33">
        <f t="shared" si="2"/>
        <v>0</v>
      </c>
    </row>
    <row r="19" spans="1:21" ht="15" customHeight="1">
      <c r="A19" s="19">
        <v>11</v>
      </c>
      <c r="B19" s="19" t="s">
        <v>58</v>
      </c>
      <c r="C19" s="26">
        <v>0</v>
      </c>
      <c r="D19" s="27">
        <v>0</v>
      </c>
      <c r="E19" s="27">
        <v>2407.85</v>
      </c>
      <c r="F19" s="27">
        <v>15550.81</v>
      </c>
      <c r="G19" s="27">
        <v>22686.49</v>
      </c>
      <c r="H19" s="27">
        <v>17099.87</v>
      </c>
      <c r="I19" s="28">
        <f t="shared" si="0"/>
        <v>-5586.620000000003</v>
      </c>
      <c r="J19" s="27">
        <v>13986.42</v>
      </c>
      <c r="K19" s="29">
        <v>13301.65</v>
      </c>
      <c r="L19" s="30">
        <f t="shared" si="1"/>
        <v>22860.510000000002</v>
      </c>
      <c r="M19" s="27">
        <v>0</v>
      </c>
      <c r="N19" s="31">
        <v>0</v>
      </c>
      <c r="O19" s="27">
        <v>0</v>
      </c>
      <c r="P19" s="27">
        <v>0</v>
      </c>
      <c r="Q19" s="27">
        <v>4626.74</v>
      </c>
      <c r="R19" s="27">
        <v>9279.54</v>
      </c>
      <c r="S19" s="27">
        <v>8954.23</v>
      </c>
      <c r="T19" s="32">
        <v>0</v>
      </c>
      <c r="U19" s="33">
        <f t="shared" si="2"/>
        <v>22860.510000000002</v>
      </c>
    </row>
    <row r="20" spans="1:21" ht="15" customHeight="1">
      <c r="A20" s="61"/>
      <c r="B20" s="61" t="s">
        <v>59</v>
      </c>
      <c r="C20" s="34">
        <f aca="true" t="shared" si="3" ref="C20:K20">SUM(C9:C19)</f>
        <v>648533</v>
      </c>
      <c r="D20" s="34">
        <f t="shared" si="3"/>
        <v>13067.77</v>
      </c>
      <c r="E20" s="34">
        <f t="shared" si="3"/>
        <v>4831.85</v>
      </c>
      <c r="F20" s="34">
        <f t="shared" si="3"/>
        <v>242862.54</v>
      </c>
      <c r="G20" s="34">
        <f t="shared" si="3"/>
        <v>253661.86</v>
      </c>
      <c r="H20" s="34">
        <f t="shared" si="3"/>
        <v>267040.43</v>
      </c>
      <c r="I20" s="34">
        <f t="shared" si="3"/>
        <v>13378.57</v>
      </c>
      <c r="J20" s="34">
        <f t="shared" si="3"/>
        <v>842088.85</v>
      </c>
      <c r="K20" s="34">
        <f t="shared" si="3"/>
        <v>264354.89</v>
      </c>
      <c r="L20" s="35">
        <f t="shared" si="1"/>
        <v>318182.6300000001</v>
      </c>
      <c r="M20" s="34">
        <f aca="true" t="shared" si="4" ref="M20:U20">SUM(M9:M19)</f>
        <v>48086</v>
      </c>
      <c r="N20" s="34">
        <f t="shared" si="4"/>
        <v>17403.89</v>
      </c>
      <c r="O20" s="34">
        <f t="shared" si="4"/>
        <v>20298</v>
      </c>
      <c r="P20" s="34">
        <f t="shared" si="4"/>
        <v>0</v>
      </c>
      <c r="Q20" s="34">
        <f t="shared" si="4"/>
        <v>53311.74</v>
      </c>
      <c r="R20" s="34">
        <f t="shared" si="4"/>
        <v>63433.54</v>
      </c>
      <c r="S20" s="34">
        <f t="shared" si="4"/>
        <v>112012.47</v>
      </c>
      <c r="T20" s="34">
        <f t="shared" si="4"/>
        <v>3637</v>
      </c>
      <c r="U20" s="36">
        <f t="shared" si="4"/>
        <v>318182.64</v>
      </c>
    </row>
    <row r="21" spans="1:21" ht="15" customHeight="1">
      <c r="A21" s="19">
        <v>12</v>
      </c>
      <c r="B21" s="19" t="s">
        <v>60</v>
      </c>
      <c r="C21" s="26">
        <v>21338</v>
      </c>
      <c r="D21" s="27">
        <v>22758</v>
      </c>
      <c r="E21" s="27">
        <v>0</v>
      </c>
      <c r="F21" s="27">
        <v>2100</v>
      </c>
      <c r="G21" s="27">
        <v>10962</v>
      </c>
      <c r="H21" s="27">
        <v>5788</v>
      </c>
      <c r="I21" s="28">
        <f>+H21-G21</f>
        <v>-5174</v>
      </c>
      <c r="J21" s="27">
        <v>68958</v>
      </c>
      <c r="K21" s="29">
        <v>69285</v>
      </c>
      <c r="L21" s="30">
        <f t="shared" si="1"/>
        <v>51697</v>
      </c>
      <c r="M21" s="27">
        <v>24304</v>
      </c>
      <c r="N21" s="31">
        <v>0</v>
      </c>
      <c r="O21" s="27">
        <v>9309</v>
      </c>
      <c r="P21" s="27">
        <v>0</v>
      </c>
      <c r="Q21" s="27">
        <v>16820</v>
      </c>
      <c r="R21" s="27">
        <v>0</v>
      </c>
      <c r="S21" s="27">
        <v>1264</v>
      </c>
      <c r="T21" s="32">
        <v>0</v>
      </c>
      <c r="U21" s="33">
        <f>SUM(M21:T21)</f>
        <v>51697</v>
      </c>
    </row>
    <row r="22" spans="1:21" ht="15" customHeight="1">
      <c r="A22" s="19">
        <v>13</v>
      </c>
      <c r="B22" s="19" t="s">
        <v>61</v>
      </c>
      <c r="C22" s="26">
        <v>3162</v>
      </c>
      <c r="D22" s="27">
        <v>2583</v>
      </c>
      <c r="E22" s="27">
        <v>1990</v>
      </c>
      <c r="F22" s="27">
        <v>15688</v>
      </c>
      <c r="G22" s="27">
        <v>69774</v>
      </c>
      <c r="H22" s="27">
        <v>84131</v>
      </c>
      <c r="I22" s="28">
        <f>+H22-G22</f>
        <v>14357</v>
      </c>
      <c r="J22" s="27">
        <v>70941</v>
      </c>
      <c r="K22" s="29">
        <v>264962</v>
      </c>
      <c r="L22" s="30">
        <f t="shared" si="1"/>
        <v>203087</v>
      </c>
      <c r="M22" s="27">
        <v>146071</v>
      </c>
      <c r="N22" s="31">
        <v>0</v>
      </c>
      <c r="O22" s="27">
        <v>30280</v>
      </c>
      <c r="P22" s="27">
        <v>0</v>
      </c>
      <c r="Q22" s="27">
        <v>6061</v>
      </c>
      <c r="R22" s="27">
        <v>20675</v>
      </c>
      <c r="S22" s="27">
        <v>0</v>
      </c>
      <c r="T22" s="32">
        <v>0</v>
      </c>
      <c r="U22" s="33">
        <f>SUM(M22:T22)</f>
        <v>203087</v>
      </c>
    </row>
    <row r="23" spans="1:21" ht="15" customHeight="1">
      <c r="A23" s="19">
        <v>14</v>
      </c>
      <c r="B23" s="19" t="s">
        <v>62</v>
      </c>
      <c r="C23" s="26">
        <v>0</v>
      </c>
      <c r="D23" s="27">
        <v>0</v>
      </c>
      <c r="E23" s="27">
        <v>10001</v>
      </c>
      <c r="F23" s="27">
        <v>6783</v>
      </c>
      <c r="G23" s="27">
        <v>31071</v>
      </c>
      <c r="H23" s="27">
        <v>34935</v>
      </c>
      <c r="I23" s="28">
        <f>+H23-G23</f>
        <v>3864</v>
      </c>
      <c r="J23" s="27">
        <v>57536</v>
      </c>
      <c r="K23" s="29">
        <v>47447</v>
      </c>
      <c r="L23" s="30">
        <f t="shared" si="1"/>
        <v>2831</v>
      </c>
      <c r="M23" s="27">
        <v>0</v>
      </c>
      <c r="N23" s="31">
        <v>0</v>
      </c>
      <c r="O23" s="27">
        <v>0</v>
      </c>
      <c r="P23" s="27">
        <v>0</v>
      </c>
      <c r="Q23" s="27">
        <v>1409</v>
      </c>
      <c r="R23" s="27">
        <v>1422</v>
      </c>
      <c r="S23" s="27">
        <v>0</v>
      </c>
      <c r="T23" s="32">
        <v>0</v>
      </c>
      <c r="U23" s="33">
        <f>SUM(M23:T23)</f>
        <v>2831</v>
      </c>
    </row>
    <row r="24" spans="1:21" ht="15" customHeight="1">
      <c r="A24" s="61"/>
      <c r="B24" s="61" t="s">
        <v>63</v>
      </c>
      <c r="C24" s="34">
        <f aca="true" t="shared" si="5" ref="C24:K24">SUM(C21:C23)</f>
        <v>24500</v>
      </c>
      <c r="D24" s="34">
        <f t="shared" si="5"/>
        <v>25341</v>
      </c>
      <c r="E24" s="34">
        <f t="shared" si="5"/>
        <v>11991</v>
      </c>
      <c r="F24" s="34">
        <f t="shared" si="5"/>
        <v>24571</v>
      </c>
      <c r="G24" s="34">
        <f t="shared" si="5"/>
        <v>111807</v>
      </c>
      <c r="H24" s="34">
        <f t="shared" si="5"/>
        <v>124854</v>
      </c>
      <c r="I24" s="34">
        <f t="shared" si="5"/>
        <v>13047</v>
      </c>
      <c r="J24" s="34">
        <f t="shared" si="5"/>
        <v>197435</v>
      </c>
      <c r="K24" s="37">
        <f t="shared" si="5"/>
        <v>381694</v>
      </c>
      <c r="L24" s="35">
        <f t="shared" si="1"/>
        <v>257615</v>
      </c>
      <c r="M24" s="34">
        <f aca="true" t="shared" si="6" ref="M24:U24">SUM(M21:M23)</f>
        <v>170375</v>
      </c>
      <c r="N24" s="34">
        <f t="shared" si="6"/>
        <v>0</v>
      </c>
      <c r="O24" s="34">
        <f t="shared" si="6"/>
        <v>39589</v>
      </c>
      <c r="P24" s="34">
        <f t="shared" si="6"/>
        <v>0</v>
      </c>
      <c r="Q24" s="34">
        <f t="shared" si="6"/>
        <v>24290</v>
      </c>
      <c r="R24" s="34">
        <f t="shared" si="6"/>
        <v>22097</v>
      </c>
      <c r="S24" s="34">
        <f t="shared" si="6"/>
        <v>1264</v>
      </c>
      <c r="T24" s="34">
        <f t="shared" si="6"/>
        <v>0</v>
      </c>
      <c r="U24" s="36">
        <f t="shared" si="6"/>
        <v>257615</v>
      </c>
    </row>
    <row r="25" spans="1:21" ht="15" customHeight="1">
      <c r="A25" s="19">
        <v>15</v>
      </c>
      <c r="B25" s="19" t="s">
        <v>64</v>
      </c>
      <c r="C25" s="26">
        <v>119760</v>
      </c>
      <c r="D25" s="27">
        <v>1922.34</v>
      </c>
      <c r="E25" s="27">
        <v>2789.97</v>
      </c>
      <c r="F25" s="27">
        <v>0</v>
      </c>
      <c r="G25" s="27">
        <v>0</v>
      </c>
      <c r="H25" s="27">
        <v>0</v>
      </c>
      <c r="I25" s="28">
        <f>+H25-G25</f>
        <v>0</v>
      </c>
      <c r="J25" s="27">
        <v>1922.34</v>
      </c>
      <c r="K25" s="29">
        <v>0</v>
      </c>
      <c r="L25" s="30">
        <f t="shared" si="1"/>
        <v>122549.97</v>
      </c>
      <c r="M25" s="27">
        <v>0</v>
      </c>
      <c r="N25" s="31">
        <v>0</v>
      </c>
      <c r="O25" s="27">
        <v>0</v>
      </c>
      <c r="P25" s="27">
        <v>0</v>
      </c>
      <c r="Q25" s="27">
        <v>0</v>
      </c>
      <c r="R25" s="27">
        <v>0</v>
      </c>
      <c r="S25" s="27">
        <v>122549.97</v>
      </c>
      <c r="T25" s="32">
        <v>0</v>
      </c>
      <c r="U25" s="33">
        <f>SUM(M25:T25)</f>
        <v>122549.97</v>
      </c>
    </row>
    <row r="26" spans="1:21" ht="15" customHeight="1">
      <c r="A26" s="19">
        <v>16</v>
      </c>
      <c r="B26" s="19" t="s">
        <v>65</v>
      </c>
      <c r="C26" s="26">
        <v>0</v>
      </c>
      <c r="D26" s="27">
        <v>6541</v>
      </c>
      <c r="E26" s="27">
        <v>0</v>
      </c>
      <c r="F26" s="27">
        <v>1491</v>
      </c>
      <c r="G26" s="27">
        <v>487</v>
      </c>
      <c r="H26" s="27">
        <v>1644</v>
      </c>
      <c r="I26" s="28">
        <f>+H26-G26</f>
        <v>1157</v>
      </c>
      <c r="J26" s="27">
        <v>6875</v>
      </c>
      <c r="K26" s="29">
        <v>6875</v>
      </c>
      <c r="L26" s="30">
        <f t="shared" si="1"/>
        <v>6875</v>
      </c>
      <c r="M26" s="27">
        <v>6875</v>
      </c>
      <c r="N26" s="31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32">
        <v>0</v>
      </c>
      <c r="U26" s="33">
        <f>SUM(M26:T26)</f>
        <v>6875</v>
      </c>
    </row>
    <row r="27" spans="1:21" ht="15" customHeight="1">
      <c r="A27" s="61"/>
      <c r="B27" s="61" t="s">
        <v>66</v>
      </c>
      <c r="C27" s="34">
        <f aca="true" t="shared" si="7" ref="C27:I27">SUM(C25:C26)</f>
        <v>119760</v>
      </c>
      <c r="D27" s="34">
        <f t="shared" si="7"/>
        <v>8463.34</v>
      </c>
      <c r="E27" s="34">
        <f t="shared" si="7"/>
        <v>2789.97</v>
      </c>
      <c r="F27" s="34">
        <f t="shared" si="7"/>
        <v>1491</v>
      </c>
      <c r="G27" s="34">
        <f t="shared" si="7"/>
        <v>487</v>
      </c>
      <c r="H27" s="34">
        <f t="shared" si="7"/>
        <v>1644</v>
      </c>
      <c r="I27" s="34">
        <f t="shared" si="7"/>
        <v>1157</v>
      </c>
      <c r="J27" s="34">
        <f>K27+L27-(C27+D27+E27+F27)</f>
        <v>5718</v>
      </c>
      <c r="K27" s="34">
        <f>SUM(J25:J26)</f>
        <v>8797.34</v>
      </c>
      <c r="L27" s="34">
        <f aca="true" t="shared" si="8" ref="L27:U27">SUM(L25:L26)</f>
        <v>129424.97</v>
      </c>
      <c r="M27" s="34">
        <f t="shared" si="8"/>
        <v>6875</v>
      </c>
      <c r="N27" s="34">
        <f t="shared" si="8"/>
        <v>0</v>
      </c>
      <c r="O27" s="34">
        <f t="shared" si="8"/>
        <v>0</v>
      </c>
      <c r="P27" s="34">
        <f t="shared" si="8"/>
        <v>0</v>
      </c>
      <c r="Q27" s="34">
        <f t="shared" si="8"/>
        <v>0</v>
      </c>
      <c r="R27" s="34">
        <f t="shared" si="8"/>
        <v>0</v>
      </c>
      <c r="S27" s="34">
        <f t="shared" si="8"/>
        <v>122549.97</v>
      </c>
      <c r="T27" s="34">
        <f t="shared" si="8"/>
        <v>0</v>
      </c>
      <c r="U27" s="36">
        <f t="shared" si="8"/>
        <v>129424.97</v>
      </c>
    </row>
    <row r="28" spans="1:21" ht="15" customHeight="1">
      <c r="A28" s="62"/>
      <c r="B28" s="62" t="s">
        <v>67</v>
      </c>
      <c r="C28" s="40">
        <f aca="true" t="shared" si="9" ref="C28:U28">+C20+C24+C27</f>
        <v>792793</v>
      </c>
      <c r="D28" s="40">
        <f t="shared" si="9"/>
        <v>46872.11</v>
      </c>
      <c r="E28" s="40">
        <f t="shared" si="9"/>
        <v>19612.82</v>
      </c>
      <c r="F28" s="40">
        <f t="shared" si="9"/>
        <v>268924.54000000004</v>
      </c>
      <c r="G28" s="40">
        <f t="shared" si="9"/>
        <v>365955.86</v>
      </c>
      <c r="H28" s="40">
        <f t="shared" si="9"/>
        <v>393538.43</v>
      </c>
      <c r="I28" s="40">
        <f t="shared" si="9"/>
        <v>27582.57</v>
      </c>
      <c r="J28" s="40">
        <f t="shared" si="9"/>
        <v>1045241.85</v>
      </c>
      <c r="K28" s="40">
        <f t="shared" si="9"/>
        <v>654846.23</v>
      </c>
      <c r="L28" s="40">
        <f t="shared" si="9"/>
        <v>705222.6000000001</v>
      </c>
      <c r="M28" s="40">
        <f t="shared" si="9"/>
        <v>225336</v>
      </c>
      <c r="N28" s="40">
        <f t="shared" si="9"/>
        <v>17403.89</v>
      </c>
      <c r="O28" s="40">
        <f t="shared" si="9"/>
        <v>59887</v>
      </c>
      <c r="P28" s="40">
        <f t="shared" si="9"/>
        <v>0</v>
      </c>
      <c r="Q28" s="40">
        <f t="shared" si="9"/>
        <v>77601.73999999999</v>
      </c>
      <c r="R28" s="40">
        <f t="shared" si="9"/>
        <v>85530.54000000001</v>
      </c>
      <c r="S28" s="40">
        <f t="shared" si="9"/>
        <v>235826.44</v>
      </c>
      <c r="T28" s="40">
        <f t="shared" si="9"/>
        <v>3637</v>
      </c>
      <c r="U28" s="41">
        <f t="shared" si="9"/>
        <v>705222.61</v>
      </c>
    </row>
  </sheetData>
  <sheetProtection selectLockedCells="1" selectUnlockedCells="1"/>
  <mergeCells count="29">
    <mergeCell ref="A8:B8"/>
    <mergeCell ref="U4:U6"/>
    <mergeCell ref="O4:O6"/>
    <mergeCell ref="P4:P6"/>
    <mergeCell ref="Q4:Q6"/>
    <mergeCell ref="A4:B4"/>
    <mergeCell ref="A5:B5"/>
    <mergeCell ref="A6:B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C4:C6"/>
    <mergeCell ref="D4:D6"/>
    <mergeCell ref="E4:E6"/>
    <mergeCell ref="F4:F6"/>
    <mergeCell ref="G4:G6"/>
    <mergeCell ref="H4:H6"/>
    <mergeCell ref="B1:L1"/>
    <mergeCell ref="M1:U1"/>
    <mergeCell ref="B2:L2"/>
    <mergeCell ref="M2:U2"/>
    <mergeCell ref="C3:L3"/>
    <mergeCell ref="M3:U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4.421875" style="0" customWidth="1"/>
    <col min="2" max="2" width="24.140625" style="0" customWidth="1"/>
    <col min="3" max="3" width="9.7109375" style="0" customWidth="1"/>
    <col min="4" max="4" width="11.140625" style="0" customWidth="1"/>
    <col min="5" max="5" width="9.7109375" style="0" customWidth="1"/>
    <col min="6" max="6" width="11.57421875" style="0" customWidth="1"/>
    <col min="7" max="7" width="10.7109375" style="0" customWidth="1"/>
    <col min="8" max="8" width="10.8515625" style="0" customWidth="1"/>
    <col min="9" max="9" width="9.7109375" style="0" customWidth="1"/>
    <col min="10" max="10" width="11.8515625" style="0" customWidth="1"/>
    <col min="11" max="11" width="12.57421875" style="0" customWidth="1"/>
    <col min="12" max="12" width="13.140625" style="0" customWidth="1"/>
    <col min="13" max="13" width="10.57421875" style="0" customWidth="1"/>
    <col min="14" max="14" width="9.7109375" style="0" customWidth="1"/>
    <col min="15" max="15" width="11.421875" style="0" customWidth="1"/>
    <col min="16" max="16" width="9.7109375" style="0" customWidth="1"/>
    <col min="17" max="17" width="12.7109375" style="0" customWidth="1"/>
    <col min="18" max="18" width="11.140625" style="0" customWidth="1"/>
    <col min="19" max="19" width="9.7109375" style="0" customWidth="1"/>
    <col min="20" max="20" width="11.140625" style="0" customWidth="1"/>
    <col min="21" max="21" width="12.8515625" style="0" customWidth="1"/>
  </cols>
  <sheetData>
    <row r="1" spans="1:21" ht="21" customHeight="1">
      <c r="A1" s="25"/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 t="s">
        <v>1</v>
      </c>
      <c r="N1" s="69"/>
      <c r="O1" s="69"/>
      <c r="P1" s="69"/>
      <c r="Q1" s="69"/>
      <c r="R1" s="69"/>
      <c r="S1" s="69"/>
      <c r="T1" s="69"/>
      <c r="U1" s="69"/>
    </row>
    <row r="2" spans="1:21" ht="21" customHeight="1">
      <c r="A2" s="50"/>
      <c r="B2" s="135" t="s">
        <v>2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16" t="s">
        <v>3</v>
      </c>
      <c r="N2" s="116"/>
      <c r="O2" s="116"/>
      <c r="P2" s="116"/>
      <c r="Q2" s="116"/>
      <c r="R2" s="116"/>
      <c r="S2" s="116"/>
      <c r="T2" s="116"/>
      <c r="U2" s="116"/>
    </row>
    <row r="3" spans="1:21" ht="16.5" customHeight="1">
      <c r="A3" s="63"/>
      <c r="B3" s="63"/>
      <c r="C3" s="136" t="s">
        <v>4</v>
      </c>
      <c r="D3" s="136"/>
      <c r="E3" s="136"/>
      <c r="F3" s="136"/>
      <c r="G3" s="136"/>
      <c r="H3" s="136"/>
      <c r="I3" s="136"/>
      <c r="J3" s="136"/>
      <c r="K3" s="136"/>
      <c r="L3" s="136"/>
      <c r="M3" s="137" t="s">
        <v>5</v>
      </c>
      <c r="N3" s="137"/>
      <c r="O3" s="137"/>
      <c r="P3" s="137"/>
      <c r="Q3" s="137"/>
      <c r="R3" s="137"/>
      <c r="S3" s="137"/>
      <c r="T3" s="137"/>
      <c r="U3" s="137"/>
    </row>
    <row r="4" spans="1:21" ht="12.75" customHeight="1">
      <c r="A4" s="102" t="s">
        <v>81</v>
      </c>
      <c r="B4" s="103"/>
      <c r="C4" s="138" t="s">
        <v>6</v>
      </c>
      <c r="D4" s="139" t="s">
        <v>7</v>
      </c>
      <c r="E4" s="138" t="s">
        <v>8</v>
      </c>
      <c r="F4" s="139" t="s">
        <v>9</v>
      </c>
      <c r="G4" s="138" t="s">
        <v>10</v>
      </c>
      <c r="H4" s="139" t="s">
        <v>11</v>
      </c>
      <c r="I4" s="138" t="s">
        <v>12</v>
      </c>
      <c r="J4" s="139" t="s">
        <v>13</v>
      </c>
      <c r="K4" s="138" t="s">
        <v>14</v>
      </c>
      <c r="L4" s="139" t="s">
        <v>15</v>
      </c>
      <c r="M4" s="138" t="s">
        <v>16</v>
      </c>
      <c r="N4" s="139" t="s">
        <v>17</v>
      </c>
      <c r="O4" s="138" t="s">
        <v>18</v>
      </c>
      <c r="P4" s="139" t="s">
        <v>19</v>
      </c>
      <c r="Q4" s="138" t="s">
        <v>20</v>
      </c>
      <c r="R4" s="139" t="s">
        <v>21</v>
      </c>
      <c r="S4" s="138" t="s">
        <v>22</v>
      </c>
      <c r="T4" s="139" t="s">
        <v>23</v>
      </c>
      <c r="U4" s="138" t="s">
        <v>24</v>
      </c>
    </row>
    <row r="5" spans="1:21" ht="15.75" customHeight="1">
      <c r="A5" s="106" t="s">
        <v>80</v>
      </c>
      <c r="B5" s="141"/>
      <c r="C5" s="138"/>
      <c r="D5" s="139"/>
      <c r="E5" s="138"/>
      <c r="F5" s="139"/>
      <c r="G5" s="138"/>
      <c r="H5" s="139"/>
      <c r="I5" s="138"/>
      <c r="J5" s="139"/>
      <c r="K5" s="138"/>
      <c r="L5" s="139"/>
      <c r="M5" s="138"/>
      <c r="N5" s="139"/>
      <c r="O5" s="138"/>
      <c r="P5" s="139"/>
      <c r="Q5" s="138"/>
      <c r="R5" s="139"/>
      <c r="S5" s="138"/>
      <c r="T5" s="139"/>
      <c r="U5" s="138"/>
    </row>
    <row r="6" spans="1:21" ht="136.5" customHeight="1">
      <c r="A6" s="142"/>
      <c r="B6" s="143"/>
      <c r="C6" s="138"/>
      <c r="D6" s="139"/>
      <c r="E6" s="138"/>
      <c r="F6" s="139"/>
      <c r="G6" s="138"/>
      <c r="H6" s="139"/>
      <c r="I6" s="138"/>
      <c r="J6" s="139"/>
      <c r="K6" s="138"/>
      <c r="L6" s="139"/>
      <c r="M6" s="138"/>
      <c r="N6" s="139"/>
      <c r="O6" s="138"/>
      <c r="P6" s="139"/>
      <c r="Q6" s="138"/>
      <c r="R6" s="139"/>
      <c r="S6" s="138"/>
      <c r="T6" s="139"/>
      <c r="U6" s="138"/>
    </row>
    <row r="7" spans="1:21" ht="15" customHeight="1">
      <c r="A7" s="53" t="s">
        <v>26</v>
      </c>
      <c r="B7" s="54" t="s">
        <v>27</v>
      </c>
      <c r="C7" s="64" t="s">
        <v>28</v>
      </c>
      <c r="D7" s="64" t="s">
        <v>29</v>
      </c>
      <c r="E7" s="64" t="s">
        <v>30</v>
      </c>
      <c r="F7" s="64" t="s">
        <v>31</v>
      </c>
      <c r="G7" s="64" t="s">
        <v>32</v>
      </c>
      <c r="H7" s="64" t="s">
        <v>33</v>
      </c>
      <c r="I7" s="64" t="s">
        <v>34</v>
      </c>
      <c r="J7" s="64" t="s">
        <v>35</v>
      </c>
      <c r="K7" s="64" t="s">
        <v>36</v>
      </c>
      <c r="L7" s="64" t="s">
        <v>37</v>
      </c>
      <c r="M7" s="64" t="s">
        <v>38</v>
      </c>
      <c r="N7" s="64" t="s">
        <v>39</v>
      </c>
      <c r="O7" s="64" t="s">
        <v>40</v>
      </c>
      <c r="P7" s="64" t="s">
        <v>41</v>
      </c>
      <c r="Q7" s="64" t="s">
        <v>42</v>
      </c>
      <c r="R7" s="64" t="s">
        <v>43</v>
      </c>
      <c r="S7" s="64" t="s">
        <v>44</v>
      </c>
      <c r="T7" s="64" t="s">
        <v>45</v>
      </c>
      <c r="U7" s="64" t="s">
        <v>46</v>
      </c>
    </row>
    <row r="8" spans="1:21" ht="15" customHeight="1">
      <c r="A8" s="133" t="s">
        <v>68</v>
      </c>
      <c r="B8" s="133"/>
      <c r="C8" s="65"/>
      <c r="D8" s="66"/>
      <c r="E8" s="66"/>
      <c r="F8" s="66"/>
      <c r="G8" s="66"/>
      <c r="H8" s="66"/>
      <c r="I8" s="66"/>
      <c r="J8" s="65"/>
      <c r="K8" s="66"/>
      <c r="L8" s="65"/>
      <c r="M8" s="65"/>
      <c r="N8" s="65"/>
      <c r="O8" s="66"/>
      <c r="P8" s="66"/>
      <c r="Q8" s="66"/>
      <c r="R8" s="66"/>
      <c r="S8" s="66"/>
      <c r="T8" s="66"/>
      <c r="U8" s="65"/>
    </row>
    <row r="9" spans="1:21" ht="15" customHeight="1">
      <c r="A9" s="1">
        <v>17</v>
      </c>
      <c r="B9" s="1" t="s">
        <v>69</v>
      </c>
      <c r="C9" s="67"/>
      <c r="D9" s="42">
        <v>15063</v>
      </c>
      <c r="E9" s="42">
        <v>0</v>
      </c>
      <c r="F9" s="42">
        <v>0</v>
      </c>
      <c r="G9" s="43">
        <v>8715</v>
      </c>
      <c r="H9" s="42">
        <v>12149</v>
      </c>
      <c r="I9" s="44">
        <f aca="true" t="shared" si="0" ref="I9:I17">+H9-G9</f>
        <v>3434</v>
      </c>
      <c r="J9" s="45"/>
      <c r="K9" s="43">
        <v>133524</v>
      </c>
      <c r="L9" s="44">
        <f aca="true" t="shared" si="1" ref="L9:L17">+C9+D9+E9+F9-I9-J9+K9</f>
        <v>145153</v>
      </c>
      <c r="M9" s="43">
        <v>0</v>
      </c>
      <c r="N9" s="45"/>
      <c r="O9" s="43">
        <v>15390</v>
      </c>
      <c r="P9" s="43">
        <v>0</v>
      </c>
      <c r="Q9" s="43">
        <v>61879</v>
      </c>
      <c r="R9" s="43">
        <v>6501</v>
      </c>
      <c r="S9" s="43">
        <v>0</v>
      </c>
      <c r="T9" s="43">
        <v>61383</v>
      </c>
      <c r="U9" s="44">
        <f aca="true" t="shared" si="2" ref="U9:U17">SUM(M9:T9)</f>
        <v>145153</v>
      </c>
    </row>
    <row r="10" spans="1:21" ht="15" customHeight="1">
      <c r="A10" s="1">
        <v>18</v>
      </c>
      <c r="B10" s="1" t="s">
        <v>70</v>
      </c>
      <c r="C10" s="67"/>
      <c r="D10" s="42">
        <v>9086</v>
      </c>
      <c r="E10" s="42">
        <v>2182.34</v>
      </c>
      <c r="F10" s="42">
        <v>14854</v>
      </c>
      <c r="G10" s="43">
        <v>15295.96</v>
      </c>
      <c r="H10" s="42">
        <v>14829.02</v>
      </c>
      <c r="I10" s="44">
        <f t="shared" si="0"/>
        <v>-466.9399999999987</v>
      </c>
      <c r="J10" s="45"/>
      <c r="K10" s="43">
        <v>74419</v>
      </c>
      <c r="L10" s="44">
        <f t="shared" si="1"/>
        <v>101008.28</v>
      </c>
      <c r="M10" s="43">
        <v>1101</v>
      </c>
      <c r="N10" s="45"/>
      <c r="O10" s="43">
        <v>8309</v>
      </c>
      <c r="P10" s="43">
        <v>0</v>
      </c>
      <c r="Q10" s="43">
        <v>32062</v>
      </c>
      <c r="R10" s="43">
        <v>4272</v>
      </c>
      <c r="S10" s="43">
        <v>1042.28</v>
      </c>
      <c r="T10" s="43">
        <v>54222</v>
      </c>
      <c r="U10" s="44">
        <f t="shared" si="2"/>
        <v>101008.28</v>
      </c>
    </row>
    <row r="11" spans="1:21" ht="15" customHeight="1">
      <c r="A11" s="1">
        <v>19</v>
      </c>
      <c r="B11" s="1" t="s">
        <v>71</v>
      </c>
      <c r="C11" s="67"/>
      <c r="D11" s="42">
        <v>3763</v>
      </c>
      <c r="E11" s="42">
        <v>1798.13</v>
      </c>
      <c r="F11" s="42">
        <v>0</v>
      </c>
      <c r="G11" s="43">
        <v>6920.94</v>
      </c>
      <c r="H11" s="42">
        <v>3166.08</v>
      </c>
      <c r="I11" s="44">
        <f t="shared" si="0"/>
        <v>-3754.8599999999997</v>
      </c>
      <c r="J11" s="45"/>
      <c r="K11" s="43">
        <v>22459</v>
      </c>
      <c r="L11" s="44">
        <f t="shared" si="1"/>
        <v>31774.989999999998</v>
      </c>
      <c r="M11" s="43">
        <v>0</v>
      </c>
      <c r="N11" s="45"/>
      <c r="O11" s="43">
        <v>2800</v>
      </c>
      <c r="P11" s="43">
        <v>0</v>
      </c>
      <c r="Q11" s="43">
        <v>1054</v>
      </c>
      <c r="R11" s="43">
        <v>4345</v>
      </c>
      <c r="S11" s="43">
        <v>0</v>
      </c>
      <c r="T11" s="43">
        <v>23575.99</v>
      </c>
      <c r="U11" s="44">
        <f t="shared" si="2"/>
        <v>31774.99</v>
      </c>
    </row>
    <row r="12" spans="1:21" ht="15" customHeight="1">
      <c r="A12" s="1">
        <v>20</v>
      </c>
      <c r="B12" s="1" t="s">
        <v>72</v>
      </c>
      <c r="C12" s="67"/>
      <c r="D12" s="42">
        <v>15436</v>
      </c>
      <c r="E12" s="42">
        <v>0</v>
      </c>
      <c r="F12" s="42">
        <v>35286</v>
      </c>
      <c r="G12" s="43">
        <v>22204</v>
      </c>
      <c r="H12" s="42">
        <v>17109</v>
      </c>
      <c r="I12" s="44">
        <f t="shared" si="0"/>
        <v>-5095</v>
      </c>
      <c r="J12" s="45"/>
      <c r="K12" s="43">
        <v>50603</v>
      </c>
      <c r="L12" s="44">
        <f t="shared" si="1"/>
        <v>106420</v>
      </c>
      <c r="M12" s="43">
        <v>25367</v>
      </c>
      <c r="N12" s="45"/>
      <c r="O12" s="43">
        <v>6157</v>
      </c>
      <c r="P12" s="43">
        <v>0</v>
      </c>
      <c r="Q12" s="43">
        <v>69756</v>
      </c>
      <c r="R12" s="43">
        <v>5140</v>
      </c>
      <c r="S12" s="43">
        <v>0</v>
      </c>
      <c r="T12" s="43">
        <v>0</v>
      </c>
      <c r="U12" s="44">
        <f t="shared" si="2"/>
        <v>106420</v>
      </c>
    </row>
    <row r="13" spans="1:21" ht="15" customHeight="1">
      <c r="A13" s="1">
        <v>21</v>
      </c>
      <c r="B13" s="1" t="s">
        <v>73</v>
      </c>
      <c r="C13" s="67"/>
      <c r="D13" s="42">
        <v>0</v>
      </c>
      <c r="E13" s="42">
        <v>0</v>
      </c>
      <c r="F13" s="42">
        <v>0</v>
      </c>
      <c r="G13" s="43">
        <v>3261</v>
      </c>
      <c r="H13" s="42">
        <v>4421</v>
      </c>
      <c r="I13" s="44">
        <f t="shared" si="0"/>
        <v>1160</v>
      </c>
      <c r="J13" s="45"/>
      <c r="K13" s="43">
        <v>8555</v>
      </c>
      <c r="L13" s="44">
        <f t="shared" si="1"/>
        <v>7395</v>
      </c>
      <c r="M13" s="43">
        <v>0</v>
      </c>
      <c r="N13" s="45"/>
      <c r="O13" s="43">
        <v>0</v>
      </c>
      <c r="P13" s="43">
        <v>0</v>
      </c>
      <c r="Q13" s="43">
        <v>7395</v>
      </c>
      <c r="R13" s="43">
        <v>0</v>
      </c>
      <c r="S13" s="43">
        <v>0</v>
      </c>
      <c r="T13" s="43">
        <v>0</v>
      </c>
      <c r="U13" s="44">
        <f t="shared" si="2"/>
        <v>7395</v>
      </c>
    </row>
    <row r="14" spans="1:21" ht="15" customHeight="1">
      <c r="A14" s="1">
        <v>22</v>
      </c>
      <c r="B14" s="1" t="s">
        <v>74</v>
      </c>
      <c r="C14" s="67"/>
      <c r="D14" s="42">
        <v>0</v>
      </c>
      <c r="E14" s="42">
        <v>244</v>
      </c>
      <c r="F14" s="42">
        <v>0</v>
      </c>
      <c r="G14" s="43">
        <v>5134</v>
      </c>
      <c r="H14" s="42">
        <v>2255</v>
      </c>
      <c r="I14" s="44">
        <f t="shared" si="0"/>
        <v>-2879</v>
      </c>
      <c r="J14" s="45"/>
      <c r="K14" s="43">
        <v>1982</v>
      </c>
      <c r="L14" s="44">
        <f t="shared" si="1"/>
        <v>5105</v>
      </c>
      <c r="M14" s="43">
        <v>0</v>
      </c>
      <c r="N14" s="45"/>
      <c r="O14" s="43">
        <v>1643</v>
      </c>
      <c r="P14" s="43">
        <v>0</v>
      </c>
      <c r="Q14" s="43">
        <v>2682</v>
      </c>
      <c r="R14" s="43">
        <v>617</v>
      </c>
      <c r="S14" s="43">
        <v>0</v>
      </c>
      <c r="T14" s="43">
        <v>163</v>
      </c>
      <c r="U14" s="44">
        <f t="shared" si="2"/>
        <v>5105</v>
      </c>
    </row>
    <row r="15" spans="1:21" ht="15" customHeight="1">
      <c r="A15" s="1">
        <v>23</v>
      </c>
      <c r="B15" s="1" t="s">
        <v>75</v>
      </c>
      <c r="C15" s="67"/>
      <c r="D15" s="42"/>
      <c r="E15" s="42"/>
      <c r="F15" s="42"/>
      <c r="G15" s="43"/>
      <c r="H15" s="42"/>
      <c r="I15" s="44">
        <f t="shared" si="0"/>
        <v>0</v>
      </c>
      <c r="J15" s="45"/>
      <c r="K15" s="43"/>
      <c r="L15" s="44">
        <f t="shared" si="1"/>
        <v>0</v>
      </c>
      <c r="M15" s="43"/>
      <c r="N15" s="45"/>
      <c r="O15" s="43"/>
      <c r="P15" s="43"/>
      <c r="Q15" s="43"/>
      <c r="R15" s="43"/>
      <c r="S15" s="43"/>
      <c r="T15" s="43"/>
      <c r="U15" s="44">
        <f t="shared" si="2"/>
        <v>0</v>
      </c>
    </row>
    <row r="16" spans="1:21" ht="15" customHeight="1">
      <c r="A16" s="1">
        <v>24</v>
      </c>
      <c r="B16" s="1" t="s">
        <v>76</v>
      </c>
      <c r="C16" s="67"/>
      <c r="D16" s="42">
        <v>801</v>
      </c>
      <c r="E16" s="42">
        <v>0</v>
      </c>
      <c r="F16" s="42">
        <v>0</v>
      </c>
      <c r="G16" s="42">
        <v>11007</v>
      </c>
      <c r="H16" s="42">
        <v>18293</v>
      </c>
      <c r="I16" s="44">
        <f t="shared" si="0"/>
        <v>7286</v>
      </c>
      <c r="J16" s="45"/>
      <c r="K16" s="43">
        <v>18599</v>
      </c>
      <c r="L16" s="44">
        <f t="shared" si="1"/>
        <v>12114</v>
      </c>
      <c r="M16" s="43">
        <v>0</v>
      </c>
      <c r="N16" s="45"/>
      <c r="O16" s="43">
        <v>5160</v>
      </c>
      <c r="P16" s="43">
        <v>0</v>
      </c>
      <c r="Q16" s="43">
        <v>602</v>
      </c>
      <c r="R16" s="43">
        <v>6352</v>
      </c>
      <c r="S16" s="43">
        <v>0</v>
      </c>
      <c r="T16" s="43">
        <v>0</v>
      </c>
      <c r="U16" s="44">
        <f t="shared" si="2"/>
        <v>12114</v>
      </c>
    </row>
    <row r="17" spans="1:21" ht="15" customHeight="1">
      <c r="A17" s="1">
        <v>25</v>
      </c>
      <c r="B17" s="1" t="s">
        <v>77</v>
      </c>
      <c r="C17" s="67"/>
      <c r="D17" s="42">
        <v>0</v>
      </c>
      <c r="E17" s="42">
        <v>0</v>
      </c>
      <c r="F17" s="42">
        <v>125</v>
      </c>
      <c r="G17" s="42">
        <v>34766</v>
      </c>
      <c r="H17" s="42">
        <v>39175</v>
      </c>
      <c r="I17" s="44">
        <f t="shared" si="0"/>
        <v>4409</v>
      </c>
      <c r="J17" s="45"/>
      <c r="K17" s="43">
        <v>74023.42</v>
      </c>
      <c r="L17" s="44">
        <f t="shared" si="1"/>
        <v>69739.42</v>
      </c>
      <c r="M17" s="43">
        <v>0</v>
      </c>
      <c r="N17" s="45"/>
      <c r="O17" s="43">
        <v>0</v>
      </c>
      <c r="P17" s="43">
        <v>0</v>
      </c>
      <c r="Q17" s="43">
        <v>43213</v>
      </c>
      <c r="R17" s="43">
        <v>26526.42</v>
      </c>
      <c r="S17" s="43">
        <v>0</v>
      </c>
      <c r="T17" s="43">
        <v>0</v>
      </c>
      <c r="U17" s="44">
        <f t="shared" si="2"/>
        <v>69739.42</v>
      </c>
    </row>
    <row r="18" spans="1:21" ht="15" customHeight="1">
      <c r="A18" s="68"/>
      <c r="B18" s="68" t="s">
        <v>78</v>
      </c>
      <c r="C18" s="46">
        <f aca="true" t="shared" si="3" ref="C18:U18">SUM(C9:C17)</f>
        <v>0</v>
      </c>
      <c r="D18" s="47">
        <f t="shared" si="3"/>
        <v>44149</v>
      </c>
      <c r="E18" s="47">
        <f t="shared" si="3"/>
        <v>4224.47</v>
      </c>
      <c r="F18" s="47">
        <f t="shared" si="3"/>
        <v>50265</v>
      </c>
      <c r="G18" s="47">
        <f t="shared" si="3"/>
        <v>107303.9</v>
      </c>
      <c r="H18" s="47">
        <f t="shared" si="3"/>
        <v>111397.1</v>
      </c>
      <c r="I18" s="48">
        <f t="shared" si="3"/>
        <v>4093.2000000000016</v>
      </c>
      <c r="J18" s="47">
        <f t="shared" si="3"/>
        <v>0</v>
      </c>
      <c r="K18" s="49">
        <f t="shared" si="3"/>
        <v>384164.42</v>
      </c>
      <c r="L18" s="48">
        <f t="shared" si="3"/>
        <v>478709.69</v>
      </c>
      <c r="M18" s="48">
        <f t="shared" si="3"/>
        <v>26468</v>
      </c>
      <c r="N18" s="48">
        <f t="shared" si="3"/>
        <v>0</v>
      </c>
      <c r="O18" s="47">
        <f t="shared" si="3"/>
        <v>39459</v>
      </c>
      <c r="P18" s="47">
        <f t="shared" si="3"/>
        <v>0</v>
      </c>
      <c r="Q18" s="47">
        <f t="shared" si="3"/>
        <v>218643</v>
      </c>
      <c r="R18" s="47">
        <f t="shared" si="3"/>
        <v>53753.42</v>
      </c>
      <c r="S18" s="47">
        <f t="shared" si="3"/>
        <v>1042.28</v>
      </c>
      <c r="T18" s="47">
        <f t="shared" si="3"/>
        <v>139343.99</v>
      </c>
      <c r="U18" s="48">
        <f t="shared" si="3"/>
        <v>478709.69</v>
      </c>
    </row>
    <row r="22" spans="7:10" ht="15" customHeight="1">
      <c r="G22" s="140" t="s">
        <v>79</v>
      </c>
      <c r="H22" s="140"/>
      <c r="I22" s="140"/>
      <c r="J22" s="8">
        <f>+('semilavorati aggregato'!J28)-('semilavorati aggregato'!K28+'monomeri aggregato'!K18)</f>
        <v>6231.20000000007</v>
      </c>
    </row>
  </sheetData>
  <sheetProtection selectLockedCells="1" selectUnlockedCells="1"/>
  <mergeCells count="30">
    <mergeCell ref="U4:U6"/>
    <mergeCell ref="O4:O6"/>
    <mergeCell ref="P4:P6"/>
    <mergeCell ref="Q4:Q6"/>
    <mergeCell ref="G22:I22"/>
    <mergeCell ref="A4:B4"/>
    <mergeCell ref="A5:B5"/>
    <mergeCell ref="A6:B6"/>
    <mergeCell ref="A8:B8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C4:C6"/>
    <mergeCell ref="D4:D6"/>
    <mergeCell ref="E4:E6"/>
    <mergeCell ref="F4:F6"/>
    <mergeCell ref="G4:G6"/>
    <mergeCell ref="H4:H6"/>
    <mergeCell ref="B1:L1"/>
    <mergeCell ref="M1:U1"/>
    <mergeCell ref="B2:L2"/>
    <mergeCell ref="M2:U2"/>
    <mergeCell ref="C3:L3"/>
    <mergeCell ref="M3:U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Carla Propersi</cp:lastModifiedBy>
  <cp:lastPrinted>2019-04-04T09:27:35Z</cp:lastPrinted>
  <dcterms:created xsi:type="dcterms:W3CDTF">2019-04-04T10:20:11Z</dcterms:created>
  <dcterms:modified xsi:type="dcterms:W3CDTF">2020-03-22T07:42:43Z</dcterms:modified>
  <cp:category/>
  <cp:version/>
  <cp:contentType/>
  <cp:contentStatus/>
</cp:coreProperties>
</file>