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<sst xmlns="http://schemas.openxmlformats.org/spreadsheetml/2006/main" count="258" uniqueCount="82">
  <si>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</si>
  <si>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</si>
  <si>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</si>
  <si>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</si>
  <si>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</si>
  <si>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</si>
  <si>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</si>
  <si>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</si>
  <si>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</si>
  <si>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</si>
  <si>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</si>
  <si>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</si>
  <si>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</si>
  <si>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</si>
  <si>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</si>
  <si>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</si>
  <si>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</si>
  <si>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</si>
  <si>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</si>
  <si>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</si>
  <si>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</si>
  <si>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</si>
  <si>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</si>
  <si>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</si>
  <si>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</si>
  <si>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</si>
  <si>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dicembre 2018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</si>
  <si>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</si>
  <si>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</si>
  <si>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</si>
  <si>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</si>
  <si>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</si>
  <si>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</si>
  <si>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</si>
  <si>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</si>
  <si>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</si>
  <si>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</si>
  <si>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</si>
  <si>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</si>
  <si>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</si>
  <si>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</si>
  <si>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</si>
  <si>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</si>
  <si>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</si>
  <si>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</si>
  <si>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</si>
  <si>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</si>
  <si>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</si>
  <si>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</si>
  <si>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</si>
  <si>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</si>
  <si>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</si>
  <si>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</si>
  <si>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</si>
  <si>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</si>
  <si>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</si>
  <si>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</si>
  <si>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</si>
  <si>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</si>
  <si>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</si>
  <si>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</si>
  <si>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</si>
  <si>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</si>
  <si>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</si>
  <si>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</si>
  <si>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</si>
  <si>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</si>
  <si>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</si>
  <si>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</si>
  <si>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</si>
  <si>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</si>
  <si>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</si>
  <si>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</si>
  <si>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</si>
  <si>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</si>
  <si>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</si>
  <si>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</si>
  <si>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</si>
  <si>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</si>
  <si>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</si>
  <si>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</si>
  <si>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gennaio-dicembre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</si>
</sst>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2" fillId="37" borderId="13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3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center" textRotation="90" wrapText="1"/>
      <protection/>
    </xf>
    <xf numFmtId="0" fontId="9" fillId="34" borderId="21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10" fillId="34" borderId="28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9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9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3" borderId="33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9" fillId="44" borderId="33" xfId="0" applyFont="1" applyFill="1" applyBorder="1" applyAlignment="1" applyProtection="1">
      <alignment horizontal="center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9" fillId="34" borderId="39" xfId="0" applyFont="1" applyFill="1" applyBorder="1" applyAlignment="1" applyProtection="1">
      <alignment horizontal="center" textRotation="90" wrapText="1"/>
      <protection/>
    </xf>
    <xf numFmtId="0" fontId="0" fillId="33" borderId="40" xfId="0" applyFill="1" applyBorder="1" applyAlignment="1" applyProtection="1">
      <alignment horizontal="left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4" borderId="14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34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3" fillId="40" borderId="11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4" fontId="11" fillId="40" borderId="14" xfId="0" applyNumberFormat="1" applyFont="1" applyFill="1" applyBorder="1" applyAlignment="1" applyProtection="1">
      <alignment horizontal="right"/>
      <protection/>
    </xf>
    <xf numFmtId="4" fontId="11" fillId="40" borderId="14" xfId="0" applyNumberFormat="1" applyFont="1" applyFill="1" applyBorder="1" applyAlignment="1" applyProtection="1">
      <alignment horizontal="right"/>
      <protection locked="0"/>
    </xf>
    <xf numFmtId="4" fontId="11" fillId="40" borderId="43" xfId="0" applyNumberFormat="1" applyFont="1" applyFill="1" applyBorder="1" applyAlignment="1" applyProtection="1">
      <alignment horizontal="right"/>
      <protection/>
    </xf>
    <xf numFmtId="4" fontId="11" fillId="40" borderId="41" xfId="0" applyNumberFormat="1" applyFont="1" applyFill="1" applyBorder="1" applyAlignment="1" applyProtection="1">
      <alignment horizontal="right"/>
      <protection/>
    </xf>
    <xf numFmtId="4" fontId="0" fillId="40" borderId="14" xfId="0" applyNumberFormat="1" applyFont="1" applyFill="1" applyBorder="1" applyAlignment="1" applyProtection="1">
      <alignment horizontal="right"/>
      <protection/>
    </xf>
    <xf numFmtId="4" fontId="0" fillId="40" borderId="43" xfId="0" applyNumberFormat="1" applyFont="1" applyFill="1" applyBorder="1" applyAlignment="1" applyProtection="1">
      <alignment horizontal="right"/>
      <protection/>
    </xf>
    <xf numFmtId="0" fontId="3" fillId="41" borderId="11" xfId="0" applyFont="1" applyFill="1" applyBorder="1" applyAlignment="1" applyProtection="1">
      <alignment horizontal="left"/>
      <protection/>
    </xf>
    <xf numFmtId="0" fontId="3" fillId="41" borderId="40" xfId="0" applyFont="1" applyFill="1" applyBorder="1" applyAlignment="1" applyProtection="1">
      <alignment horizontal="left"/>
      <protection/>
    </xf>
    <xf numFmtId="4" fontId="3" fillId="41" borderId="14" xfId="0" applyNumberFormat="1" applyFont="1" applyFill="1" applyBorder="1" applyAlignment="1" applyProtection="1">
      <alignment horizontal="right"/>
      <protection/>
    </xf>
    <xf numFmtId="4" fontId="3" fillId="41" borderId="43" xfId="0" applyNumberFormat="1" applyFont="1" applyFill="1" applyBorder="1" applyAlignment="1" applyProtection="1">
      <alignment horizontal="right"/>
      <protection/>
    </xf>
    <xf numFmtId="0" fontId="27" fillId="34" borderId="26" xfId="0" applyFont="1" applyFill="1" applyBorder="1" applyAlignment="1" applyProtection="1">
      <alignment horizontal="center" wrapText="1"/>
      <protection/>
    </xf>
    <xf numFmtId="0" fontId="27" fillId="34" borderId="27" xfId="0" applyFont="1" applyFill="1" applyBorder="1" applyAlignment="1" applyProtection="1">
      <alignment horizontal="center" wrapText="1"/>
      <protection/>
    </xf>
    <xf numFmtId="0" fontId="27" fillId="34" borderId="28" xfId="0" applyFont="1" applyFill="1" applyBorder="1" applyAlignment="1" applyProtection="1">
      <alignment horizontal="center" wrapText="1"/>
      <protection/>
    </xf>
    <xf numFmtId="0" fontId="27" fillId="34" borderId="22" xfId="0" applyFont="1" applyFill="1" applyBorder="1" applyAlignment="1" applyProtection="1">
      <alignment horizontal="center" wrapText="1"/>
      <protection/>
    </xf>
    <xf numFmtId="0" fontId="27" fillId="34" borderId="0" xfId="0" applyFont="1" applyFill="1" applyBorder="1" applyAlignment="1" applyProtection="1">
      <alignment horizontal="center" wrapText="1"/>
      <protection/>
    </xf>
    <xf numFmtId="0" fontId="27" fillId="34" borderId="23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left"/>
      <protection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0" fontId="3" fillId="35" borderId="44" xfId="0" applyFont="1" applyFill="1" applyBorder="1" applyAlignment="1" applyProtection="1">
      <alignment horizontal="left"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4" fontId="3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9" xfId="0" applyFont="1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/>
      <protection/>
    </xf>
    <xf numFmtId="0" fontId="2" fillId="38" borderId="19" xfId="0" applyFont="1" applyFill="1" applyBorder="1" applyAlignment="1" applyProtection="1">
      <alignment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9" fillId="34" borderId="21" xfId="0" applyFont="1" applyFill="1" applyBorder="1" applyAlignment="1" applyProtection="1">
      <alignment horizontal="center" textRotation="90" wrapText="1"/>
      <protection/>
    </xf>
    <xf numFmtId="0" fontId="9" fillId="34" borderId="20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3" fillId="42" borderId="24" xfId="0" applyFont="1" applyFill="1" applyBorder="1" applyAlignment="1" applyProtection="1">
      <alignment horizontal="center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140625" style="0" customWidth="1"/>
    <col min="11" max="22" width="10.7109375" style="0" customWidth="1"/>
  </cols>
  <sheetData>
    <row r="1" spans="1:22" ht="21" customHeight="1">
      <c r="A1" s="23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55" t="s">
        <v>1</v>
      </c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24"/>
      <c r="B2" s="56" t="s">
        <v>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6" t="s">
        <v>3</v>
      </c>
      <c r="O2" s="46"/>
      <c r="P2" s="46"/>
      <c r="Q2" s="46"/>
      <c r="R2" s="46"/>
      <c r="S2" s="46"/>
      <c r="T2" s="46"/>
      <c r="U2" s="46"/>
      <c r="V2" s="46"/>
    </row>
    <row r="3" spans="1:22" ht="16.5" customHeight="1">
      <c r="A3" s="21"/>
      <c r="B3" s="30"/>
      <c r="C3" s="20"/>
      <c r="D3" s="57" t="s">
        <v>4</v>
      </c>
      <c r="E3" s="58"/>
      <c r="F3" s="58"/>
      <c r="G3" s="58"/>
      <c r="H3" s="58"/>
      <c r="I3" s="58"/>
      <c r="J3" s="58"/>
      <c r="K3" s="58"/>
      <c r="L3" s="58"/>
      <c r="M3" s="59"/>
      <c r="N3" s="60" t="s">
        <v>5</v>
      </c>
      <c r="O3" s="61"/>
      <c r="P3" s="61"/>
      <c r="Q3" s="61"/>
      <c r="R3" s="61"/>
      <c r="S3" s="61"/>
      <c r="T3" s="61"/>
      <c r="U3" s="61"/>
      <c r="V3" s="62"/>
    </row>
    <row r="4" spans="1:22" ht="12.75" customHeight="1">
      <c r="A4" s="41" t="s">
        <v>6</v>
      </c>
      <c r="B4" s="42"/>
      <c r="C4" s="43"/>
      <c r="D4" s="63" t="s">
        <v>7</v>
      </c>
      <c r="E4" s="64" t="s">
        <v>8</v>
      </c>
      <c r="F4" s="63" t="s">
        <v>9</v>
      </c>
      <c r="G4" s="64" t="s">
        <v>10</v>
      </c>
      <c r="H4" s="63" t="s">
        <v>11</v>
      </c>
      <c r="I4" s="64" t="s">
        <v>12</v>
      </c>
      <c r="J4" s="63" t="s">
        <v>13</v>
      </c>
      <c r="K4" s="64" t="s">
        <v>14</v>
      </c>
      <c r="L4" s="63" t="s">
        <v>15</v>
      </c>
      <c r="M4" s="64" t="s">
        <v>16</v>
      </c>
      <c r="N4" s="63" t="s">
        <v>17</v>
      </c>
      <c r="O4" s="64" t="s">
        <v>18</v>
      </c>
      <c r="P4" s="63" t="s">
        <v>19</v>
      </c>
      <c r="Q4" s="64" t="s">
        <v>20</v>
      </c>
      <c r="R4" s="63" t="s">
        <v>21</v>
      </c>
      <c r="S4" s="64" t="s">
        <v>22</v>
      </c>
      <c r="T4" s="63" t="s">
        <v>23</v>
      </c>
      <c r="U4" s="64" t="s">
        <v>24</v>
      </c>
      <c r="V4" s="63" t="s">
        <v>25</v>
      </c>
    </row>
    <row r="5" spans="1:22" ht="15.75" customHeight="1">
      <c r="A5" s="35" t="s">
        <v>26</v>
      </c>
      <c r="B5" s="65"/>
      <c r="C5" s="37"/>
      <c r="D5" s="66"/>
      <c r="E5" s="67"/>
      <c r="F5" s="66"/>
      <c r="G5" s="67"/>
      <c r="H5" s="66"/>
      <c r="I5" s="67"/>
      <c r="J5" s="66"/>
      <c r="K5" s="67"/>
      <c r="L5" s="66"/>
      <c r="M5" s="67"/>
      <c r="N5" s="66"/>
      <c r="O5" s="67"/>
      <c r="P5" s="66"/>
      <c r="Q5" s="67"/>
      <c r="R5" s="66"/>
      <c r="S5" s="67"/>
      <c r="T5" s="66"/>
      <c r="U5" s="67"/>
      <c r="V5" s="66"/>
    </row>
    <row r="6" spans="1:22" ht="124.5" customHeight="1">
      <c r="A6" s="35"/>
      <c r="B6" s="65"/>
      <c r="C6" s="37"/>
      <c r="D6" s="68"/>
      <c r="E6" s="69"/>
      <c r="F6" s="68"/>
      <c r="G6" s="69"/>
      <c r="H6" s="68"/>
      <c r="I6" s="69"/>
      <c r="J6" s="68"/>
      <c r="K6" s="69"/>
      <c r="L6" s="68"/>
      <c r="M6" s="69"/>
      <c r="N6" s="68"/>
      <c r="O6" s="69"/>
      <c r="P6" s="68"/>
      <c r="Q6" s="69"/>
      <c r="R6" s="68"/>
      <c r="S6" s="69"/>
      <c r="T6" s="68"/>
      <c r="U6" s="69"/>
      <c r="V6" s="68"/>
    </row>
    <row r="7" spans="1:22" ht="15" customHeight="1">
      <c r="A7" s="25" t="s">
        <v>27</v>
      </c>
      <c r="B7" s="38" t="s">
        <v>28</v>
      </c>
      <c r="C7" s="38"/>
      <c r="D7" s="22" t="s">
        <v>29</v>
      </c>
      <c r="E7" s="22" t="s">
        <v>30</v>
      </c>
      <c r="F7" s="22" t="s">
        <v>31</v>
      </c>
      <c r="G7" s="22" t="s">
        <v>32</v>
      </c>
      <c r="H7" s="22" t="s">
        <v>33</v>
      </c>
      <c r="I7" s="22" t="s">
        <v>34</v>
      </c>
      <c r="J7" s="22" t="s">
        <v>35</v>
      </c>
      <c r="K7" s="22" t="s">
        <v>36</v>
      </c>
      <c r="L7" s="22" t="s">
        <v>37</v>
      </c>
      <c r="M7" s="22" t="s">
        <v>38</v>
      </c>
      <c r="N7" s="22" t="s">
        <v>39</v>
      </c>
      <c r="O7" s="22" t="s">
        <v>40</v>
      </c>
      <c r="P7" s="22" t="s">
        <v>41</v>
      </c>
      <c r="Q7" s="22" t="s">
        <v>42</v>
      </c>
      <c r="R7" s="22" t="s">
        <v>43</v>
      </c>
      <c r="S7" s="22" t="s">
        <v>44</v>
      </c>
      <c r="T7" s="22" t="s">
        <v>45</v>
      </c>
      <c r="U7" s="22" t="s">
        <v>46</v>
      </c>
      <c r="V7" s="22" t="s">
        <v>47</v>
      </c>
    </row>
    <row r="8" spans="1:22" ht="15" customHeight="1">
      <c r="A8" s="39" t="s">
        <v>48</v>
      </c>
      <c r="B8" s="39"/>
      <c r="C8" s="40"/>
      <c r="D8" s="16"/>
      <c r="E8" s="17"/>
      <c r="F8" s="17"/>
      <c r="G8" s="17"/>
      <c r="H8" s="17"/>
      <c r="I8" s="17"/>
      <c r="J8" s="18"/>
      <c r="K8" s="17"/>
      <c r="L8" s="17"/>
      <c r="M8" s="19"/>
      <c r="N8" s="17"/>
      <c r="O8" s="17"/>
      <c r="P8" s="17"/>
      <c r="Q8" s="17"/>
      <c r="R8" s="17"/>
      <c r="S8" s="17"/>
      <c r="T8" s="17"/>
      <c r="U8" s="17"/>
      <c r="V8" s="19"/>
    </row>
    <row r="9" spans="1:22" ht="15" customHeight="1">
      <c r="A9" s="26">
        <v>1</v>
      </c>
      <c r="B9" s="49" t="s">
        <v>49</v>
      </c>
      <c r="C9" s="70"/>
      <c r="D9" s="71">
        <v>8956</v>
      </c>
      <c r="E9" s="71">
        <v>0</v>
      </c>
      <c r="F9" s="71">
        <v>999</v>
      </c>
      <c r="G9" s="72">
        <v>0</v>
      </c>
      <c r="H9" s="72">
        <v>0</v>
      </c>
      <c r="I9" s="72">
        <v>0</v>
      </c>
      <c r="J9" s="73">
        <f aca="true" t="shared" si="0" ref="J9:J19">+I9-H9</f>
        <v>0</v>
      </c>
      <c r="K9" s="72">
        <v>6180</v>
      </c>
      <c r="L9" s="74">
        <v>73191.53</v>
      </c>
      <c r="M9" s="75">
        <f aca="true" t="shared" si="1" ref="M9:M26">D9+E9+F9+G9-(J9+K9)+L9</f>
        <v>76966.53</v>
      </c>
      <c r="N9" s="72">
        <v>4498</v>
      </c>
      <c r="O9" s="76">
        <v>7271</v>
      </c>
      <c r="P9" s="72">
        <v>0</v>
      </c>
      <c r="Q9" s="72">
        <v>0</v>
      </c>
      <c r="R9" s="72">
        <v>0</v>
      </c>
      <c r="S9" s="72">
        <v>0</v>
      </c>
      <c r="T9" s="72">
        <v>63452.53</v>
      </c>
      <c r="U9" s="77">
        <v>1745</v>
      </c>
      <c r="V9" s="78">
        <f aca="true" t="shared" si="2" ref="V9:V19">SUM(N9:U9)</f>
        <v>76966.53</v>
      </c>
    </row>
    <row r="10" spans="1:22" ht="15" customHeight="1">
      <c r="A10" s="26">
        <v>2</v>
      </c>
      <c r="B10" s="49" t="s">
        <v>50</v>
      </c>
      <c r="C10" s="70"/>
      <c r="D10" s="71">
        <v>12392</v>
      </c>
      <c r="E10" s="71">
        <v>0</v>
      </c>
      <c r="F10" s="71">
        <v>0</v>
      </c>
      <c r="G10" s="72">
        <v>6006</v>
      </c>
      <c r="H10" s="72">
        <v>7905</v>
      </c>
      <c r="I10" s="72">
        <v>11693</v>
      </c>
      <c r="J10" s="73">
        <f t="shared" si="0"/>
        <v>3788</v>
      </c>
      <c r="K10" s="72">
        <v>17923</v>
      </c>
      <c r="L10" s="74">
        <v>9571</v>
      </c>
      <c r="M10" s="75">
        <f t="shared" si="1"/>
        <v>6258</v>
      </c>
      <c r="N10" s="72">
        <v>6111</v>
      </c>
      <c r="O10" s="76">
        <v>0</v>
      </c>
      <c r="P10" s="72">
        <v>0</v>
      </c>
      <c r="Q10" s="72">
        <v>0</v>
      </c>
      <c r="R10" s="72">
        <v>147</v>
      </c>
      <c r="S10" s="72">
        <v>0</v>
      </c>
      <c r="T10" s="72">
        <v>0</v>
      </c>
      <c r="U10" s="77">
        <v>0</v>
      </c>
      <c r="V10" s="78">
        <f t="shared" si="2"/>
        <v>6258</v>
      </c>
    </row>
    <row r="11" spans="1:22" ht="15" customHeight="1">
      <c r="A11" s="27">
        <v>3</v>
      </c>
      <c r="B11" s="79" t="s">
        <v>51</v>
      </c>
      <c r="C11" s="80"/>
      <c r="D11" s="71">
        <v>252398</v>
      </c>
      <c r="E11" s="71">
        <v>17920</v>
      </c>
      <c r="F11" s="71">
        <v>0</v>
      </c>
      <c r="G11" s="71">
        <v>66897</v>
      </c>
      <c r="H11" s="72">
        <v>89507</v>
      </c>
      <c r="I11" s="72">
        <v>62931</v>
      </c>
      <c r="J11" s="73">
        <f t="shared" si="0"/>
        <v>-26576</v>
      </c>
      <c r="K11" s="72">
        <v>363791</v>
      </c>
      <c r="L11" s="74">
        <v>0</v>
      </c>
      <c r="M11" s="75">
        <f t="shared" si="1"/>
        <v>0</v>
      </c>
      <c r="N11" s="72">
        <v>0</v>
      </c>
      <c r="O11" s="76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7">
        <v>0</v>
      </c>
      <c r="V11" s="78">
        <f t="shared" si="2"/>
        <v>0</v>
      </c>
    </row>
    <row r="12" spans="1:22" ht="15" customHeight="1">
      <c r="A12" s="26">
        <v>4</v>
      </c>
      <c r="B12" s="49" t="s">
        <v>52</v>
      </c>
      <c r="C12" s="70"/>
      <c r="D12" s="71">
        <v>81285</v>
      </c>
      <c r="E12" s="71">
        <v>0</v>
      </c>
      <c r="F12" s="71">
        <v>0</v>
      </c>
      <c r="G12" s="72">
        <v>0</v>
      </c>
      <c r="H12" s="72">
        <v>37187</v>
      </c>
      <c r="I12" s="71">
        <v>33601</v>
      </c>
      <c r="J12" s="73">
        <f t="shared" si="0"/>
        <v>-3586</v>
      </c>
      <c r="K12" s="72">
        <v>84871</v>
      </c>
      <c r="L12" s="74">
        <v>0</v>
      </c>
      <c r="M12" s="75">
        <f t="shared" si="1"/>
        <v>0</v>
      </c>
      <c r="N12" s="72">
        <v>0</v>
      </c>
      <c r="O12" s="76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7">
        <v>0</v>
      </c>
      <c r="V12" s="78">
        <f t="shared" si="2"/>
        <v>0</v>
      </c>
    </row>
    <row r="13" spans="1:22" ht="15" customHeight="1">
      <c r="A13" s="26">
        <v>5</v>
      </c>
      <c r="B13" s="49" t="s">
        <v>53</v>
      </c>
      <c r="C13" s="70"/>
      <c r="D13" s="71">
        <v>41273</v>
      </c>
      <c r="E13" s="71">
        <v>0</v>
      </c>
      <c r="F13" s="71">
        <v>0</v>
      </c>
      <c r="G13" s="72">
        <v>33115</v>
      </c>
      <c r="H13" s="72">
        <v>87508</v>
      </c>
      <c r="I13" s="72">
        <v>64679</v>
      </c>
      <c r="J13" s="73">
        <f t="shared" si="0"/>
        <v>-22829</v>
      </c>
      <c r="K13" s="72">
        <v>70084</v>
      </c>
      <c r="L13" s="74">
        <v>58358</v>
      </c>
      <c r="M13" s="75">
        <f t="shared" si="1"/>
        <v>85491</v>
      </c>
      <c r="N13" s="72">
        <v>0</v>
      </c>
      <c r="O13" s="76">
        <v>0</v>
      </c>
      <c r="P13" s="72">
        <v>0</v>
      </c>
      <c r="Q13" s="72">
        <v>0</v>
      </c>
      <c r="R13" s="72">
        <v>3399</v>
      </c>
      <c r="S13" s="72">
        <v>82092</v>
      </c>
      <c r="T13" s="72">
        <v>0</v>
      </c>
      <c r="U13" s="77">
        <v>0</v>
      </c>
      <c r="V13" s="78">
        <f t="shared" si="2"/>
        <v>85491</v>
      </c>
    </row>
    <row r="14" spans="1:22" ht="15" customHeight="1">
      <c r="A14" s="26">
        <v>6</v>
      </c>
      <c r="B14" s="49" t="s">
        <v>54</v>
      </c>
      <c r="C14" s="70"/>
      <c r="D14" s="71">
        <v>17963</v>
      </c>
      <c r="E14" s="72">
        <v>0</v>
      </c>
      <c r="F14" s="72">
        <v>0</v>
      </c>
      <c r="G14" s="72">
        <v>0</v>
      </c>
      <c r="H14" s="72">
        <v>15715</v>
      </c>
      <c r="I14" s="72">
        <v>6833</v>
      </c>
      <c r="J14" s="73">
        <f t="shared" si="0"/>
        <v>-8882</v>
      </c>
      <c r="K14" s="72">
        <v>27603</v>
      </c>
      <c r="L14" s="74">
        <v>17078</v>
      </c>
      <c r="M14" s="75">
        <f t="shared" si="1"/>
        <v>16320</v>
      </c>
      <c r="N14" s="72">
        <v>15779</v>
      </c>
      <c r="O14" s="76">
        <v>0</v>
      </c>
      <c r="P14" s="72">
        <v>0</v>
      </c>
      <c r="Q14" s="72">
        <v>0</v>
      </c>
      <c r="R14" s="72">
        <v>0</v>
      </c>
      <c r="S14" s="72">
        <v>0</v>
      </c>
      <c r="T14" s="72">
        <v>541</v>
      </c>
      <c r="U14" s="77">
        <v>0</v>
      </c>
      <c r="V14" s="78">
        <f t="shared" si="2"/>
        <v>16320</v>
      </c>
    </row>
    <row r="15" spans="1:22" ht="15" customHeight="1">
      <c r="A15" s="26">
        <v>7</v>
      </c>
      <c r="B15" s="49" t="s">
        <v>55</v>
      </c>
      <c r="C15" s="70"/>
      <c r="D15" s="71">
        <v>5010</v>
      </c>
      <c r="E15" s="72">
        <v>0</v>
      </c>
      <c r="F15" s="72">
        <v>0</v>
      </c>
      <c r="G15" s="72">
        <v>5517.24</v>
      </c>
      <c r="H15" s="72">
        <v>16421.18</v>
      </c>
      <c r="I15" s="72">
        <v>14642.75</v>
      </c>
      <c r="J15" s="73">
        <f t="shared" si="0"/>
        <v>-1778.4300000000003</v>
      </c>
      <c r="K15" s="72">
        <v>9284.68</v>
      </c>
      <c r="L15" s="74">
        <v>0</v>
      </c>
      <c r="M15" s="75">
        <f t="shared" si="1"/>
        <v>3020.99</v>
      </c>
      <c r="N15" s="72">
        <v>0</v>
      </c>
      <c r="O15" s="76">
        <v>0</v>
      </c>
      <c r="P15" s="72">
        <v>0</v>
      </c>
      <c r="Q15" s="72">
        <v>0</v>
      </c>
      <c r="R15" s="72">
        <v>0</v>
      </c>
      <c r="S15" s="72">
        <v>0</v>
      </c>
      <c r="T15" s="72">
        <v>3021</v>
      </c>
      <c r="U15" s="77">
        <v>0</v>
      </c>
      <c r="V15" s="78">
        <f t="shared" si="2"/>
        <v>3021</v>
      </c>
    </row>
    <row r="16" spans="1:22" ht="15" customHeight="1">
      <c r="A16" s="26">
        <v>8</v>
      </c>
      <c r="B16" s="49" t="s">
        <v>56</v>
      </c>
      <c r="C16" s="70"/>
      <c r="D16" s="71">
        <v>5394</v>
      </c>
      <c r="E16" s="72">
        <v>5948.51</v>
      </c>
      <c r="F16" s="72">
        <v>2977.61</v>
      </c>
      <c r="G16" s="72">
        <v>0</v>
      </c>
      <c r="H16" s="72">
        <v>29495.34</v>
      </c>
      <c r="I16" s="72">
        <v>29291.62</v>
      </c>
      <c r="J16" s="73">
        <f t="shared" si="0"/>
        <v>-203.72000000000116</v>
      </c>
      <c r="K16" s="72">
        <v>6305.93</v>
      </c>
      <c r="L16" s="74">
        <v>10828</v>
      </c>
      <c r="M16" s="75">
        <f t="shared" si="1"/>
        <v>19045.910000000003</v>
      </c>
      <c r="N16" s="72">
        <v>0</v>
      </c>
      <c r="O16" s="76">
        <v>1821.91</v>
      </c>
      <c r="P16" s="72">
        <v>0</v>
      </c>
      <c r="Q16" s="72">
        <v>0</v>
      </c>
      <c r="R16" s="72">
        <v>11971</v>
      </c>
      <c r="S16" s="72">
        <v>0</v>
      </c>
      <c r="T16" s="72">
        <v>5253</v>
      </c>
      <c r="U16" s="77">
        <v>0</v>
      </c>
      <c r="V16" s="78">
        <f t="shared" si="2"/>
        <v>19045.91</v>
      </c>
    </row>
    <row r="17" spans="1:22" ht="15" customHeight="1">
      <c r="A17" s="26">
        <v>9</v>
      </c>
      <c r="B17" s="49" t="s">
        <v>57</v>
      </c>
      <c r="C17" s="70"/>
      <c r="D17" s="71">
        <v>0</v>
      </c>
      <c r="E17" s="72">
        <v>0</v>
      </c>
      <c r="F17" s="72">
        <v>0</v>
      </c>
      <c r="G17" s="72">
        <v>0</v>
      </c>
      <c r="H17" s="72">
        <v>10341</v>
      </c>
      <c r="I17" s="72">
        <v>7304</v>
      </c>
      <c r="J17" s="73">
        <f t="shared" si="0"/>
        <v>-3037</v>
      </c>
      <c r="K17" s="72">
        <v>2893</v>
      </c>
      <c r="L17" s="74">
        <v>0</v>
      </c>
      <c r="M17" s="75">
        <f t="shared" si="1"/>
        <v>144</v>
      </c>
      <c r="N17" s="72">
        <v>0</v>
      </c>
      <c r="O17" s="76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7">
        <v>144</v>
      </c>
      <c r="V17" s="78">
        <f t="shared" si="2"/>
        <v>144</v>
      </c>
    </row>
    <row r="18" spans="1:22" ht="15" customHeight="1">
      <c r="A18" s="26">
        <v>10</v>
      </c>
      <c r="B18" s="49" t="s">
        <v>58</v>
      </c>
      <c r="C18" s="70"/>
      <c r="D18" s="71"/>
      <c r="E18" s="72"/>
      <c r="F18" s="72"/>
      <c r="G18" s="72"/>
      <c r="H18" s="72"/>
      <c r="I18" s="72"/>
      <c r="J18" s="73">
        <f t="shared" si="0"/>
        <v>0</v>
      </c>
      <c r="K18" s="72"/>
      <c r="L18" s="74"/>
      <c r="M18" s="75">
        <f t="shared" si="1"/>
        <v>0</v>
      </c>
      <c r="N18" s="72"/>
      <c r="O18" s="76"/>
      <c r="P18" s="72"/>
      <c r="Q18" s="72"/>
      <c r="R18" s="72"/>
      <c r="S18" s="72"/>
      <c r="T18" s="72"/>
      <c r="U18" s="77"/>
      <c r="V18" s="78">
        <f t="shared" si="2"/>
        <v>0</v>
      </c>
    </row>
    <row r="19" spans="1:22" ht="15" customHeight="1">
      <c r="A19" s="26">
        <v>11</v>
      </c>
      <c r="B19" s="49" t="s">
        <v>59</v>
      </c>
      <c r="C19" s="70"/>
      <c r="D19" s="71">
        <v>0</v>
      </c>
      <c r="E19" s="72">
        <v>0</v>
      </c>
      <c r="F19" s="72">
        <v>3017.62</v>
      </c>
      <c r="G19" s="72">
        <v>15592.28</v>
      </c>
      <c r="H19" s="72">
        <v>16061.98</v>
      </c>
      <c r="I19" s="72">
        <v>22686.49</v>
      </c>
      <c r="J19" s="73">
        <f t="shared" si="0"/>
        <v>6624.510000000002</v>
      </c>
      <c r="K19" s="72">
        <v>7784.87</v>
      </c>
      <c r="L19" s="74">
        <v>6521.29</v>
      </c>
      <c r="M19" s="75">
        <f t="shared" si="1"/>
        <v>10721.810000000001</v>
      </c>
      <c r="N19" s="72">
        <v>0</v>
      </c>
      <c r="O19" s="76">
        <v>0</v>
      </c>
      <c r="P19" s="72">
        <v>0</v>
      </c>
      <c r="Q19" s="72">
        <v>0</v>
      </c>
      <c r="R19" s="72">
        <v>1643.78</v>
      </c>
      <c r="S19" s="72">
        <v>3763.43</v>
      </c>
      <c r="T19" s="72">
        <v>5314.59</v>
      </c>
      <c r="U19" s="77">
        <v>0</v>
      </c>
      <c r="V19" s="78">
        <f t="shared" si="2"/>
        <v>10721.8</v>
      </c>
    </row>
    <row r="20" spans="1:22" ht="15" customHeight="1">
      <c r="A20" s="28"/>
      <c r="B20" s="81" t="s">
        <v>60</v>
      </c>
      <c r="C20" s="82"/>
      <c r="D20" s="83">
        <f aca="true" t="shared" si="3" ref="D20:L20">SUM(D9:D19)</f>
        <v>424671</v>
      </c>
      <c r="E20" s="83">
        <f t="shared" si="3"/>
        <v>23868.510000000002</v>
      </c>
      <c r="F20" s="83">
        <f t="shared" si="3"/>
        <v>6994.23</v>
      </c>
      <c r="G20" s="83">
        <f t="shared" si="3"/>
        <v>127127.52</v>
      </c>
      <c r="H20" s="83">
        <f t="shared" si="3"/>
        <v>310141.5</v>
      </c>
      <c r="I20" s="83">
        <f t="shared" si="3"/>
        <v>253661.86</v>
      </c>
      <c r="J20" s="83">
        <f t="shared" si="3"/>
        <v>-56479.64</v>
      </c>
      <c r="K20" s="83">
        <f t="shared" si="3"/>
        <v>596720.4800000001</v>
      </c>
      <c r="L20" s="83">
        <f t="shared" si="3"/>
        <v>175547.82</v>
      </c>
      <c r="M20" s="84">
        <f t="shared" si="1"/>
        <v>217968.23999999993</v>
      </c>
      <c r="N20" s="83">
        <f aca="true" t="shared" si="4" ref="N20:V20">SUM(N9:N19)</f>
        <v>26388</v>
      </c>
      <c r="O20" s="83">
        <f t="shared" si="4"/>
        <v>9092.91</v>
      </c>
      <c r="P20" s="83">
        <f t="shared" si="4"/>
        <v>0</v>
      </c>
      <c r="Q20" s="83">
        <f t="shared" si="4"/>
        <v>0</v>
      </c>
      <c r="R20" s="83">
        <f t="shared" si="4"/>
        <v>17160.78</v>
      </c>
      <c r="S20" s="83">
        <f t="shared" si="4"/>
        <v>85855.43</v>
      </c>
      <c r="T20" s="83">
        <f t="shared" si="4"/>
        <v>77582.12</v>
      </c>
      <c r="U20" s="83">
        <f t="shared" si="4"/>
        <v>1889</v>
      </c>
      <c r="V20" s="85">
        <f t="shared" si="4"/>
        <v>217968.24</v>
      </c>
    </row>
    <row r="21" spans="1:22" ht="15" customHeight="1">
      <c r="A21" s="26">
        <v>12</v>
      </c>
      <c r="B21" s="49" t="s">
        <v>61</v>
      </c>
      <c r="C21" s="70"/>
      <c r="D21" s="71">
        <v>0</v>
      </c>
      <c r="E21" s="72">
        <v>26999</v>
      </c>
      <c r="F21" s="72">
        <v>0</v>
      </c>
      <c r="G21" s="72">
        <v>0</v>
      </c>
      <c r="H21" s="72">
        <v>9721</v>
      </c>
      <c r="I21" s="72">
        <v>10962</v>
      </c>
      <c r="J21" s="73">
        <f>+I21-H21</f>
        <v>1241</v>
      </c>
      <c r="K21" s="72">
        <v>37199</v>
      </c>
      <c r="L21" s="74">
        <v>47136</v>
      </c>
      <c r="M21" s="75">
        <f t="shared" si="1"/>
        <v>35695</v>
      </c>
      <c r="N21" s="72">
        <v>11713</v>
      </c>
      <c r="O21" s="76">
        <v>0</v>
      </c>
      <c r="P21" s="72">
        <v>12945</v>
      </c>
      <c r="Q21" s="72">
        <v>0</v>
      </c>
      <c r="R21" s="72">
        <v>10308</v>
      </c>
      <c r="S21" s="72">
        <v>0</v>
      </c>
      <c r="T21" s="72">
        <v>729</v>
      </c>
      <c r="U21" s="77">
        <v>0</v>
      </c>
      <c r="V21" s="78">
        <f>SUM(N21:U21)</f>
        <v>35695</v>
      </c>
    </row>
    <row r="22" spans="1:22" ht="15" customHeight="1">
      <c r="A22" s="26">
        <v>13</v>
      </c>
      <c r="B22" s="49" t="s">
        <v>62</v>
      </c>
      <c r="C22" s="70"/>
      <c r="D22" s="71">
        <v>8683</v>
      </c>
      <c r="E22" s="72">
        <v>1243</v>
      </c>
      <c r="F22" s="72">
        <v>0</v>
      </c>
      <c r="G22" s="72">
        <v>9653</v>
      </c>
      <c r="H22" s="72">
        <v>83106</v>
      </c>
      <c r="I22" s="72">
        <v>69774</v>
      </c>
      <c r="J22" s="73">
        <f>+I22-H22</f>
        <v>-13332</v>
      </c>
      <c r="K22" s="72">
        <v>41264</v>
      </c>
      <c r="L22" s="74">
        <v>168272</v>
      </c>
      <c r="M22" s="75">
        <f t="shared" si="1"/>
        <v>159919</v>
      </c>
      <c r="N22" s="72">
        <v>77666</v>
      </c>
      <c r="O22" s="76">
        <v>0</v>
      </c>
      <c r="P22" s="72">
        <v>23573</v>
      </c>
      <c r="Q22" s="72">
        <v>0</v>
      </c>
      <c r="R22" s="72">
        <v>0</v>
      </c>
      <c r="S22" s="72">
        <v>58680</v>
      </c>
      <c r="T22" s="72">
        <v>0</v>
      </c>
      <c r="U22" s="77">
        <v>0</v>
      </c>
      <c r="V22" s="78">
        <f>SUM(N22:U22)</f>
        <v>159919</v>
      </c>
    </row>
    <row r="23" spans="1:22" ht="15" customHeight="1">
      <c r="A23" s="26">
        <v>14</v>
      </c>
      <c r="B23" s="49" t="s">
        <v>63</v>
      </c>
      <c r="C23" s="70"/>
      <c r="D23" s="71">
        <v>0</v>
      </c>
      <c r="E23" s="72">
        <v>0</v>
      </c>
      <c r="F23" s="72">
        <v>7560</v>
      </c>
      <c r="G23" s="72">
        <v>5191</v>
      </c>
      <c r="H23" s="72">
        <v>29748</v>
      </c>
      <c r="I23" s="72">
        <v>31071</v>
      </c>
      <c r="J23" s="73">
        <f>+I23-H23</f>
        <v>1323</v>
      </c>
      <c r="K23" s="72">
        <v>36822</v>
      </c>
      <c r="L23" s="74">
        <v>25528</v>
      </c>
      <c r="M23" s="75">
        <f t="shared" si="1"/>
        <v>134</v>
      </c>
      <c r="N23" s="72">
        <v>0</v>
      </c>
      <c r="O23" s="76">
        <v>0</v>
      </c>
      <c r="P23" s="72">
        <v>0</v>
      </c>
      <c r="Q23" s="72">
        <v>0</v>
      </c>
      <c r="R23" s="72">
        <v>134</v>
      </c>
      <c r="S23" s="72">
        <v>0</v>
      </c>
      <c r="T23" s="72">
        <v>0</v>
      </c>
      <c r="U23" s="77">
        <v>0</v>
      </c>
      <c r="V23" s="78">
        <f>SUM(N23:U23)</f>
        <v>134</v>
      </c>
    </row>
    <row r="24" spans="1:22" ht="15" customHeight="1">
      <c r="A24" s="28"/>
      <c r="B24" s="81" t="s">
        <v>64</v>
      </c>
      <c r="C24" s="82"/>
      <c r="D24" s="83">
        <f aca="true" t="shared" si="5" ref="D24:L24">SUM(D21:D23)</f>
        <v>8683</v>
      </c>
      <c r="E24" s="83">
        <f t="shared" si="5"/>
        <v>28242</v>
      </c>
      <c r="F24" s="83">
        <f t="shared" si="5"/>
        <v>7560</v>
      </c>
      <c r="G24" s="83">
        <f t="shared" si="5"/>
        <v>14844</v>
      </c>
      <c r="H24" s="83">
        <f t="shared" si="5"/>
        <v>122575</v>
      </c>
      <c r="I24" s="83">
        <f t="shared" si="5"/>
        <v>111807</v>
      </c>
      <c r="J24" s="83">
        <f t="shared" si="5"/>
        <v>-10768</v>
      </c>
      <c r="K24" s="83">
        <f t="shared" si="5"/>
        <v>115285</v>
      </c>
      <c r="L24" s="86">
        <f t="shared" si="5"/>
        <v>240936</v>
      </c>
      <c r="M24" s="84">
        <f t="shared" si="1"/>
        <v>195748</v>
      </c>
      <c r="N24" s="83">
        <f aca="true" t="shared" si="6" ref="N24:V24">SUM(N21:N23)</f>
        <v>89379</v>
      </c>
      <c r="O24" s="83">
        <f t="shared" si="6"/>
        <v>0</v>
      </c>
      <c r="P24" s="83">
        <f t="shared" si="6"/>
        <v>36518</v>
      </c>
      <c r="Q24" s="83">
        <f t="shared" si="6"/>
        <v>0</v>
      </c>
      <c r="R24" s="83">
        <f t="shared" si="6"/>
        <v>10442</v>
      </c>
      <c r="S24" s="83">
        <f t="shared" si="6"/>
        <v>58680</v>
      </c>
      <c r="T24" s="83">
        <f t="shared" si="6"/>
        <v>729</v>
      </c>
      <c r="U24" s="83">
        <f t="shared" si="6"/>
        <v>0</v>
      </c>
      <c r="V24" s="85">
        <f t="shared" si="6"/>
        <v>195748</v>
      </c>
    </row>
    <row r="25" spans="1:22" ht="15" customHeight="1">
      <c r="A25" s="26">
        <v>15</v>
      </c>
      <c r="B25" s="49" t="s">
        <v>65</v>
      </c>
      <c r="C25" s="70"/>
      <c r="D25" s="71">
        <v>64518</v>
      </c>
      <c r="E25" s="72">
        <v>965.56</v>
      </c>
      <c r="F25" s="72">
        <v>1574.99</v>
      </c>
      <c r="G25" s="72">
        <v>0</v>
      </c>
      <c r="H25" s="72">
        <v>0</v>
      </c>
      <c r="I25" s="72">
        <v>0</v>
      </c>
      <c r="J25" s="73">
        <f>+I25-H25</f>
        <v>0</v>
      </c>
      <c r="K25" s="72">
        <v>965.56</v>
      </c>
      <c r="L25" s="74">
        <v>0</v>
      </c>
      <c r="M25" s="75">
        <f t="shared" si="1"/>
        <v>66092.99</v>
      </c>
      <c r="N25" s="72">
        <v>0</v>
      </c>
      <c r="O25" s="76">
        <v>0</v>
      </c>
      <c r="P25" s="72">
        <v>0</v>
      </c>
      <c r="Q25" s="72">
        <v>0</v>
      </c>
      <c r="R25" s="72">
        <v>0</v>
      </c>
      <c r="S25" s="72">
        <v>0</v>
      </c>
      <c r="T25" s="72">
        <v>66092.99</v>
      </c>
      <c r="U25" s="77">
        <v>0</v>
      </c>
      <c r="V25" s="78">
        <f>SUM(N25:U25)</f>
        <v>66092.99</v>
      </c>
    </row>
    <row r="26" spans="1:22" ht="15" customHeight="1">
      <c r="A26" s="26">
        <v>16</v>
      </c>
      <c r="B26" s="49" t="s">
        <v>66</v>
      </c>
      <c r="C26" s="70"/>
      <c r="D26" s="71">
        <v>0</v>
      </c>
      <c r="E26" s="72">
        <v>594</v>
      </c>
      <c r="F26" s="72">
        <v>0</v>
      </c>
      <c r="G26" s="72">
        <v>0</v>
      </c>
      <c r="H26" s="72">
        <v>3058</v>
      </c>
      <c r="I26" s="72">
        <v>487</v>
      </c>
      <c r="J26" s="73">
        <f>+I26-H26</f>
        <v>-2571</v>
      </c>
      <c r="K26" s="72">
        <v>3165</v>
      </c>
      <c r="L26" s="74">
        <v>3165</v>
      </c>
      <c r="M26" s="75">
        <f t="shared" si="1"/>
        <v>3165</v>
      </c>
      <c r="N26" s="72">
        <v>3165</v>
      </c>
      <c r="O26" s="76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7">
        <v>0</v>
      </c>
      <c r="V26" s="78">
        <f>SUM(N26:U26)</f>
        <v>3165</v>
      </c>
    </row>
    <row r="27" spans="1:22" ht="15" customHeight="1">
      <c r="A27" s="28"/>
      <c r="B27" s="81" t="s">
        <v>67</v>
      </c>
      <c r="C27" s="82"/>
      <c r="D27" s="87">
        <f aca="true" t="shared" si="7" ref="D27:J27">SUM(D25:D26)</f>
        <v>64518</v>
      </c>
      <c r="E27" s="87">
        <f t="shared" si="7"/>
        <v>1559.56</v>
      </c>
      <c r="F27" s="87">
        <f t="shared" si="7"/>
        <v>1574.99</v>
      </c>
      <c r="G27" s="87">
        <f t="shared" si="7"/>
        <v>0</v>
      </c>
      <c r="H27" s="87">
        <f t="shared" si="7"/>
        <v>3058</v>
      </c>
      <c r="I27" s="87">
        <f t="shared" si="7"/>
        <v>487</v>
      </c>
      <c r="J27" s="87">
        <f t="shared" si="7"/>
        <v>-2571</v>
      </c>
      <c r="K27" s="87">
        <f>L27+M27-(D27+E27+F27+G27)</f>
        <v>5736</v>
      </c>
      <c r="L27" s="87">
        <f>SUM(K25:K26)</f>
        <v>4130.5599999999995</v>
      </c>
      <c r="M27" s="87">
        <f aca="true" t="shared" si="8" ref="M27:V27">SUM(M25:M26)</f>
        <v>69257.99</v>
      </c>
      <c r="N27" s="87">
        <f t="shared" si="8"/>
        <v>3165</v>
      </c>
      <c r="O27" s="87">
        <f t="shared" si="8"/>
        <v>0</v>
      </c>
      <c r="P27" s="87">
        <f t="shared" si="8"/>
        <v>0</v>
      </c>
      <c r="Q27" s="87">
        <f t="shared" si="8"/>
        <v>0</v>
      </c>
      <c r="R27" s="87">
        <f t="shared" si="8"/>
        <v>0</v>
      </c>
      <c r="S27" s="87">
        <f t="shared" si="8"/>
        <v>0</v>
      </c>
      <c r="T27" s="87">
        <f t="shared" si="8"/>
        <v>66092.99</v>
      </c>
      <c r="U27" s="87">
        <f t="shared" si="8"/>
        <v>0</v>
      </c>
      <c r="V27" s="88">
        <f t="shared" si="8"/>
        <v>69257.99</v>
      </c>
    </row>
    <row r="28" spans="1:22" ht="15" customHeight="1">
      <c r="A28" s="29"/>
      <c r="B28" s="89" t="s">
        <v>68</v>
      </c>
      <c r="C28" s="90"/>
      <c r="D28" s="91">
        <f aca="true" t="shared" si="9" ref="D28:V28">+D20+D24+D27</f>
        <v>497872</v>
      </c>
      <c r="E28" s="91">
        <f t="shared" si="9"/>
        <v>53670.07</v>
      </c>
      <c r="F28" s="91">
        <f t="shared" si="9"/>
        <v>16129.22</v>
      </c>
      <c r="G28" s="91">
        <f t="shared" si="9"/>
        <v>141971.52000000002</v>
      </c>
      <c r="H28" s="91">
        <f t="shared" si="9"/>
        <v>435774.5</v>
      </c>
      <c r="I28" s="91">
        <f t="shared" si="9"/>
        <v>365955.86</v>
      </c>
      <c r="J28" s="91">
        <f t="shared" si="9"/>
        <v>-69818.64</v>
      </c>
      <c r="K28" s="91">
        <f t="shared" si="9"/>
        <v>717741.4800000001</v>
      </c>
      <c r="L28" s="91">
        <f t="shared" si="9"/>
        <v>420614.38</v>
      </c>
      <c r="M28" s="91">
        <f t="shared" si="9"/>
        <v>482974.2299999999</v>
      </c>
      <c r="N28" s="91">
        <f t="shared" si="9"/>
        <v>118932</v>
      </c>
      <c r="O28" s="91">
        <f t="shared" si="9"/>
        <v>9092.91</v>
      </c>
      <c r="P28" s="91">
        <f t="shared" si="9"/>
        <v>36518</v>
      </c>
      <c r="Q28" s="91">
        <f t="shared" si="9"/>
        <v>0</v>
      </c>
      <c r="R28" s="91">
        <f t="shared" si="9"/>
        <v>27602.78</v>
      </c>
      <c r="S28" s="91">
        <f t="shared" si="9"/>
        <v>144535.43</v>
      </c>
      <c r="T28" s="91">
        <f t="shared" si="9"/>
        <v>144404.11</v>
      </c>
      <c r="U28" s="91">
        <f t="shared" si="9"/>
        <v>1889</v>
      </c>
      <c r="V28" s="92">
        <f t="shared" si="9"/>
        <v>482974.23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11.0039062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23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55" t="s">
        <v>1</v>
      </c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24"/>
      <c r="B2" s="56" t="s">
        <v>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6" t="s">
        <v>3</v>
      </c>
      <c r="O2" s="46"/>
      <c r="P2" s="46"/>
      <c r="Q2" s="46"/>
      <c r="R2" s="46"/>
      <c r="S2" s="46"/>
      <c r="T2" s="46"/>
      <c r="U2" s="46"/>
      <c r="V2" s="46"/>
    </row>
    <row r="3" spans="1:22" ht="16.5" customHeight="1">
      <c r="A3" s="9"/>
      <c r="B3" s="9"/>
      <c r="C3" s="10"/>
      <c r="D3" s="57" t="s">
        <v>4</v>
      </c>
      <c r="E3" s="58"/>
      <c r="F3" s="58"/>
      <c r="G3" s="58"/>
      <c r="H3" s="58"/>
      <c r="I3" s="58"/>
      <c r="J3" s="58"/>
      <c r="K3" s="58"/>
      <c r="L3" s="58"/>
      <c r="M3" s="59"/>
      <c r="N3" s="60" t="s">
        <v>5</v>
      </c>
      <c r="O3" s="61"/>
      <c r="P3" s="61"/>
      <c r="Q3" s="61"/>
      <c r="R3" s="61"/>
      <c r="S3" s="61"/>
      <c r="T3" s="61"/>
      <c r="U3" s="61"/>
      <c r="V3" s="62"/>
    </row>
    <row r="4" spans="1:22" ht="12.75" customHeight="1">
      <c r="A4" s="93" t="s">
        <v>6</v>
      </c>
      <c r="B4" s="94"/>
      <c r="C4" s="95"/>
      <c r="D4" s="63" t="s">
        <v>7</v>
      </c>
      <c r="E4" s="64" t="s">
        <v>8</v>
      </c>
      <c r="F4" s="63" t="s">
        <v>9</v>
      </c>
      <c r="G4" s="64" t="s">
        <v>10</v>
      </c>
      <c r="H4" s="63" t="s">
        <v>11</v>
      </c>
      <c r="I4" s="64" t="s">
        <v>12</v>
      </c>
      <c r="J4" s="63" t="s">
        <v>13</v>
      </c>
      <c r="K4" s="64" t="s">
        <v>14</v>
      </c>
      <c r="L4" s="63" t="s">
        <v>15</v>
      </c>
      <c r="M4" s="64" t="s">
        <v>16</v>
      </c>
      <c r="N4" s="63" t="s">
        <v>17</v>
      </c>
      <c r="O4" s="64" t="s">
        <v>18</v>
      </c>
      <c r="P4" s="63" t="s">
        <v>19</v>
      </c>
      <c r="Q4" s="64" t="s">
        <v>20</v>
      </c>
      <c r="R4" s="63" t="s">
        <v>21</v>
      </c>
      <c r="S4" s="64" t="s">
        <v>22</v>
      </c>
      <c r="T4" s="63" t="s">
        <v>23</v>
      </c>
      <c r="U4" s="64" t="s">
        <v>24</v>
      </c>
      <c r="V4" s="63" t="s">
        <v>25</v>
      </c>
    </row>
    <row r="5" spans="1:22" ht="15.75" customHeight="1">
      <c r="A5" s="96" t="s">
        <v>26</v>
      </c>
      <c r="B5" s="97"/>
      <c r="C5" s="98"/>
      <c r="D5" s="66"/>
      <c r="E5" s="67"/>
      <c r="F5" s="66"/>
      <c r="G5" s="67"/>
      <c r="H5" s="66"/>
      <c r="I5" s="67"/>
      <c r="J5" s="66"/>
      <c r="K5" s="67"/>
      <c r="L5" s="66"/>
      <c r="M5" s="67"/>
      <c r="N5" s="66"/>
      <c r="O5" s="67"/>
      <c r="P5" s="66"/>
      <c r="Q5" s="67"/>
      <c r="R5" s="66"/>
      <c r="S5" s="67"/>
      <c r="T5" s="66"/>
      <c r="U5" s="67"/>
      <c r="V5" s="66"/>
    </row>
    <row r="6" spans="1:22" ht="136.5" customHeight="1">
      <c r="A6" s="52"/>
      <c r="B6" s="99"/>
      <c r="C6" s="54"/>
      <c r="D6" s="68"/>
      <c r="E6" s="69"/>
      <c r="F6" s="68"/>
      <c r="G6" s="69"/>
      <c r="H6" s="68"/>
      <c r="I6" s="69"/>
      <c r="J6" s="68"/>
      <c r="K6" s="69"/>
      <c r="L6" s="68"/>
      <c r="M6" s="69"/>
      <c r="N6" s="68"/>
      <c r="O6" s="69"/>
      <c r="P6" s="68"/>
      <c r="Q6" s="69"/>
      <c r="R6" s="68"/>
      <c r="S6" s="69"/>
      <c r="T6" s="68"/>
      <c r="U6" s="69"/>
      <c r="V6" s="68"/>
    </row>
    <row r="7" spans="1:22" ht="15" customHeight="1">
      <c r="A7" s="25" t="s">
        <v>27</v>
      </c>
      <c r="B7" s="38" t="s">
        <v>28</v>
      </c>
      <c r="C7" s="38"/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  <c r="L7" s="11" t="s">
        <v>37</v>
      </c>
      <c r="M7" s="11" t="s">
        <v>38</v>
      </c>
      <c r="N7" s="11" t="s">
        <v>39</v>
      </c>
      <c r="O7" s="11" t="s">
        <v>40</v>
      </c>
      <c r="P7" s="11" t="s">
        <v>41</v>
      </c>
      <c r="Q7" s="11" t="s">
        <v>42</v>
      </c>
      <c r="R7" s="11" t="s">
        <v>43</v>
      </c>
      <c r="S7" s="11" t="s">
        <v>44</v>
      </c>
      <c r="T7" s="11" t="s">
        <v>45</v>
      </c>
      <c r="U7" s="11" t="s">
        <v>46</v>
      </c>
      <c r="V7" s="11" t="s">
        <v>47</v>
      </c>
    </row>
    <row r="8" spans="1:22" ht="15" customHeight="1">
      <c r="A8" s="39" t="s">
        <v>69</v>
      </c>
      <c r="B8" s="39"/>
      <c r="C8" s="39"/>
      <c r="D8" s="12"/>
      <c r="E8" s="13"/>
      <c r="F8" s="13"/>
      <c r="G8" s="13"/>
      <c r="H8" s="13"/>
      <c r="I8" s="13"/>
      <c r="J8" s="13"/>
      <c r="K8" s="12"/>
      <c r="L8" s="13"/>
      <c r="M8" s="12"/>
      <c r="N8" s="12"/>
      <c r="O8" s="12"/>
      <c r="P8" s="13"/>
      <c r="Q8" s="13"/>
      <c r="R8" s="13"/>
      <c r="S8" s="13"/>
      <c r="T8" s="13"/>
      <c r="U8" s="13"/>
      <c r="V8" s="12"/>
    </row>
    <row r="9" spans="1:22" ht="15" customHeight="1">
      <c r="A9" s="3">
        <v>17</v>
      </c>
      <c r="B9" s="49" t="s">
        <v>70</v>
      </c>
      <c r="C9" s="100"/>
      <c r="D9" s="7"/>
      <c r="E9" s="101">
        <v>3849</v>
      </c>
      <c r="F9" s="101">
        <v>0</v>
      </c>
      <c r="G9" s="101">
        <v>0</v>
      </c>
      <c r="H9" s="102">
        <v>10800</v>
      </c>
      <c r="I9" s="101">
        <v>8715</v>
      </c>
      <c r="J9" s="103">
        <f aca="true" t="shared" si="0" ref="J9:J17">+I9-H9</f>
        <v>-2085</v>
      </c>
      <c r="K9" s="104"/>
      <c r="L9" s="102">
        <v>107427</v>
      </c>
      <c r="M9" s="103">
        <f aca="true" t="shared" si="1" ref="M9:M17">+D9+E9+F9+G9-J9-K9+L9</f>
        <v>113361</v>
      </c>
      <c r="N9" s="102">
        <v>0</v>
      </c>
      <c r="O9" s="104"/>
      <c r="P9" s="102">
        <v>17353</v>
      </c>
      <c r="Q9" s="102">
        <v>0</v>
      </c>
      <c r="R9" s="102">
        <v>25932</v>
      </c>
      <c r="S9" s="102">
        <v>35906</v>
      </c>
      <c r="T9" s="102">
        <v>0</v>
      </c>
      <c r="U9" s="102">
        <v>34170</v>
      </c>
      <c r="V9" s="103">
        <f aca="true" t="shared" si="2" ref="V9:V17">SUM(N9:U9)</f>
        <v>113361</v>
      </c>
    </row>
    <row r="10" spans="1:22" ht="15" customHeight="1">
      <c r="A10" s="3">
        <v>18</v>
      </c>
      <c r="B10" s="49" t="s">
        <v>71</v>
      </c>
      <c r="C10" s="100"/>
      <c r="D10" s="7"/>
      <c r="E10" s="101">
        <v>10903</v>
      </c>
      <c r="F10" s="101">
        <v>0</v>
      </c>
      <c r="G10" s="101">
        <v>0</v>
      </c>
      <c r="H10" s="102">
        <v>19497.76</v>
      </c>
      <c r="I10" s="101">
        <v>15295.96</v>
      </c>
      <c r="J10" s="103">
        <f t="shared" si="0"/>
        <v>-4201.799999999999</v>
      </c>
      <c r="K10" s="104"/>
      <c r="L10" s="102">
        <v>59298</v>
      </c>
      <c r="M10" s="103">
        <f t="shared" si="1"/>
        <v>74402.8</v>
      </c>
      <c r="N10" s="102">
        <v>658</v>
      </c>
      <c r="O10" s="104"/>
      <c r="P10" s="102">
        <v>9551</v>
      </c>
      <c r="Q10" s="102">
        <v>0</v>
      </c>
      <c r="R10" s="102">
        <v>20370</v>
      </c>
      <c r="S10" s="102">
        <v>18357</v>
      </c>
      <c r="T10" s="102">
        <v>847.8</v>
      </c>
      <c r="U10" s="102">
        <v>24619</v>
      </c>
      <c r="V10" s="103">
        <f t="shared" si="2"/>
        <v>74402.8</v>
      </c>
    </row>
    <row r="11" spans="1:22" ht="15" customHeight="1">
      <c r="A11" s="3">
        <v>19</v>
      </c>
      <c r="B11" s="49" t="s">
        <v>72</v>
      </c>
      <c r="C11" s="100"/>
      <c r="D11" s="7"/>
      <c r="E11" s="101">
        <v>990</v>
      </c>
      <c r="F11" s="101">
        <v>0</v>
      </c>
      <c r="G11" s="101">
        <v>0</v>
      </c>
      <c r="H11" s="102">
        <v>10050.25</v>
      </c>
      <c r="I11" s="101">
        <v>6920.94</v>
      </c>
      <c r="J11" s="103">
        <f t="shared" si="0"/>
        <v>-3129.3100000000004</v>
      </c>
      <c r="K11" s="104"/>
      <c r="L11" s="102">
        <v>16109</v>
      </c>
      <c r="M11" s="103">
        <f t="shared" si="1"/>
        <v>20228.31</v>
      </c>
      <c r="N11" s="102">
        <v>0</v>
      </c>
      <c r="O11" s="104"/>
      <c r="P11" s="102">
        <v>3796</v>
      </c>
      <c r="Q11" s="102">
        <v>0</v>
      </c>
      <c r="R11" s="102">
        <v>299</v>
      </c>
      <c r="S11" s="102">
        <v>4963</v>
      </c>
      <c r="T11" s="102">
        <v>0</v>
      </c>
      <c r="U11" s="102">
        <v>11170.31</v>
      </c>
      <c r="V11" s="103">
        <f t="shared" si="2"/>
        <v>20228.309999999998</v>
      </c>
    </row>
    <row r="12" spans="1:22" ht="15" customHeight="1">
      <c r="A12" s="3">
        <v>20</v>
      </c>
      <c r="B12" s="49" t="s">
        <v>73</v>
      </c>
      <c r="C12" s="100"/>
      <c r="D12" s="7"/>
      <c r="E12" s="101">
        <v>16683</v>
      </c>
      <c r="F12" s="101">
        <v>0</v>
      </c>
      <c r="G12" s="101">
        <v>5137</v>
      </c>
      <c r="H12" s="102">
        <v>18549</v>
      </c>
      <c r="I12" s="101">
        <v>22204</v>
      </c>
      <c r="J12" s="103">
        <f t="shared" si="0"/>
        <v>3655</v>
      </c>
      <c r="K12" s="104"/>
      <c r="L12" s="102">
        <v>45438</v>
      </c>
      <c r="M12" s="103">
        <f t="shared" si="1"/>
        <v>63603</v>
      </c>
      <c r="N12" s="102">
        <v>8382</v>
      </c>
      <c r="O12" s="104"/>
      <c r="P12" s="102">
        <v>15419</v>
      </c>
      <c r="Q12" s="102">
        <v>0</v>
      </c>
      <c r="R12" s="102">
        <v>34469</v>
      </c>
      <c r="S12" s="102">
        <v>5333</v>
      </c>
      <c r="T12" s="102">
        <v>0</v>
      </c>
      <c r="U12" s="102">
        <v>0</v>
      </c>
      <c r="V12" s="103">
        <f t="shared" si="2"/>
        <v>63603</v>
      </c>
    </row>
    <row r="13" spans="1:22" ht="15" customHeight="1">
      <c r="A13" s="3">
        <v>21</v>
      </c>
      <c r="B13" s="49" t="s">
        <v>74</v>
      </c>
      <c r="C13" s="100"/>
      <c r="D13" s="7"/>
      <c r="E13" s="101">
        <v>0</v>
      </c>
      <c r="F13" s="101">
        <v>0</v>
      </c>
      <c r="G13" s="101">
        <v>0</v>
      </c>
      <c r="H13" s="102">
        <v>5496</v>
      </c>
      <c r="I13" s="101">
        <v>3261</v>
      </c>
      <c r="J13" s="103">
        <f t="shared" si="0"/>
        <v>-2235</v>
      </c>
      <c r="K13" s="104"/>
      <c r="L13" s="102">
        <v>3901</v>
      </c>
      <c r="M13" s="103">
        <f t="shared" si="1"/>
        <v>6136</v>
      </c>
      <c r="N13" s="102">
        <v>0</v>
      </c>
      <c r="O13" s="104"/>
      <c r="P13" s="102">
        <v>0</v>
      </c>
      <c r="Q13" s="102">
        <v>0</v>
      </c>
      <c r="R13" s="102">
        <v>2042</v>
      </c>
      <c r="S13" s="102">
        <v>4094</v>
      </c>
      <c r="T13" s="102">
        <v>0</v>
      </c>
      <c r="U13" s="102">
        <v>0</v>
      </c>
      <c r="V13" s="103">
        <f t="shared" si="2"/>
        <v>6136</v>
      </c>
    </row>
    <row r="14" spans="1:22" ht="15" customHeight="1">
      <c r="A14" s="3">
        <v>22</v>
      </c>
      <c r="B14" s="49" t="s">
        <v>75</v>
      </c>
      <c r="C14" s="100"/>
      <c r="D14" s="7"/>
      <c r="E14" s="101">
        <v>0</v>
      </c>
      <c r="F14" s="101">
        <v>0</v>
      </c>
      <c r="G14" s="101">
        <v>0</v>
      </c>
      <c r="H14" s="102">
        <v>4563</v>
      </c>
      <c r="I14" s="101">
        <v>5134</v>
      </c>
      <c r="J14" s="103">
        <f t="shared" si="0"/>
        <v>571</v>
      </c>
      <c r="K14" s="104"/>
      <c r="L14" s="102">
        <v>7696</v>
      </c>
      <c r="M14" s="103">
        <f t="shared" si="1"/>
        <v>7125</v>
      </c>
      <c r="N14" s="102">
        <v>0</v>
      </c>
      <c r="O14" s="104"/>
      <c r="P14" s="102">
        <v>4962</v>
      </c>
      <c r="Q14" s="102">
        <v>0</v>
      </c>
      <c r="R14" s="102">
        <v>0</v>
      </c>
      <c r="S14" s="102">
        <v>2163</v>
      </c>
      <c r="T14" s="102">
        <v>0</v>
      </c>
      <c r="U14" s="102">
        <v>0</v>
      </c>
      <c r="V14" s="103">
        <f t="shared" si="2"/>
        <v>7125</v>
      </c>
    </row>
    <row r="15" spans="1:22" ht="15" customHeight="1">
      <c r="A15" s="3">
        <v>23</v>
      </c>
      <c r="B15" s="49" t="s">
        <v>76</v>
      </c>
      <c r="C15" s="100"/>
      <c r="D15" s="7"/>
      <c r="E15" s="101"/>
      <c r="F15" s="101"/>
      <c r="G15" s="101"/>
      <c r="H15" s="102"/>
      <c r="I15" s="101"/>
      <c r="J15" s="103">
        <f t="shared" si="0"/>
        <v>0</v>
      </c>
      <c r="K15" s="104"/>
      <c r="L15" s="102"/>
      <c r="M15" s="103">
        <f t="shared" si="1"/>
        <v>0</v>
      </c>
      <c r="N15" s="102"/>
      <c r="O15" s="104"/>
      <c r="P15" s="102"/>
      <c r="Q15" s="102"/>
      <c r="R15" s="102"/>
      <c r="S15" s="102"/>
      <c r="T15" s="102"/>
      <c r="U15" s="102"/>
      <c r="V15" s="103">
        <f t="shared" si="2"/>
        <v>0</v>
      </c>
    </row>
    <row r="16" spans="1:22" ht="15" customHeight="1">
      <c r="A16" s="3">
        <v>24</v>
      </c>
      <c r="B16" s="49" t="s">
        <v>77</v>
      </c>
      <c r="C16" s="100"/>
      <c r="D16" s="7"/>
      <c r="E16" s="101">
        <v>0</v>
      </c>
      <c r="F16" s="101">
        <v>0</v>
      </c>
      <c r="G16" s="101">
        <v>0</v>
      </c>
      <c r="H16" s="101">
        <v>10092</v>
      </c>
      <c r="I16" s="101">
        <v>11007</v>
      </c>
      <c r="J16" s="103">
        <f t="shared" si="0"/>
        <v>915</v>
      </c>
      <c r="K16" s="104"/>
      <c r="L16" s="102">
        <v>10445</v>
      </c>
      <c r="M16" s="103">
        <f t="shared" si="1"/>
        <v>9530</v>
      </c>
      <c r="N16" s="102">
        <v>0</v>
      </c>
      <c r="O16" s="104"/>
      <c r="P16" s="102">
        <v>8780</v>
      </c>
      <c r="Q16" s="102">
        <v>0</v>
      </c>
      <c r="R16" s="102">
        <v>750</v>
      </c>
      <c r="S16" s="102">
        <v>0</v>
      </c>
      <c r="T16" s="102">
        <v>0</v>
      </c>
      <c r="U16" s="102">
        <v>0</v>
      </c>
      <c r="V16" s="103">
        <f t="shared" si="2"/>
        <v>9530</v>
      </c>
    </row>
    <row r="17" spans="1:22" ht="15" customHeight="1">
      <c r="A17" s="3">
        <v>25</v>
      </c>
      <c r="B17" s="49" t="s">
        <v>78</v>
      </c>
      <c r="C17" s="100"/>
      <c r="D17" s="7"/>
      <c r="E17" s="101">
        <v>0</v>
      </c>
      <c r="F17" s="101">
        <v>0</v>
      </c>
      <c r="G17" s="101">
        <v>24</v>
      </c>
      <c r="H17" s="101">
        <v>31091</v>
      </c>
      <c r="I17" s="101">
        <v>34766</v>
      </c>
      <c r="J17" s="103">
        <f t="shared" si="0"/>
        <v>3675</v>
      </c>
      <c r="K17" s="104"/>
      <c r="L17" s="102">
        <v>43790.87</v>
      </c>
      <c r="M17" s="103">
        <f t="shared" si="1"/>
        <v>40139.87</v>
      </c>
      <c r="N17" s="102">
        <v>0</v>
      </c>
      <c r="O17" s="104"/>
      <c r="P17" s="102">
        <v>0</v>
      </c>
      <c r="Q17" s="102">
        <v>0</v>
      </c>
      <c r="R17" s="102">
        <v>29748</v>
      </c>
      <c r="S17" s="102">
        <v>10391.87</v>
      </c>
      <c r="T17" s="102">
        <v>0</v>
      </c>
      <c r="U17" s="102">
        <v>0</v>
      </c>
      <c r="V17" s="103">
        <f t="shared" si="2"/>
        <v>40139.87</v>
      </c>
    </row>
    <row r="18" spans="1:22" ht="15" customHeight="1">
      <c r="A18" s="31"/>
      <c r="B18" s="50" t="s">
        <v>79</v>
      </c>
      <c r="C18" s="105"/>
      <c r="D18" s="106">
        <f aca="true" t="shared" si="3" ref="D18:V18">SUM(D9:D17)</f>
        <v>0</v>
      </c>
      <c r="E18" s="107">
        <f t="shared" si="3"/>
        <v>32425</v>
      </c>
      <c r="F18" s="107">
        <f t="shared" si="3"/>
        <v>0</v>
      </c>
      <c r="G18" s="107">
        <f t="shared" si="3"/>
        <v>5161</v>
      </c>
      <c r="H18" s="107">
        <f t="shared" si="3"/>
        <v>110139.01</v>
      </c>
      <c r="I18" s="107">
        <f t="shared" si="3"/>
        <v>107303.9</v>
      </c>
      <c r="J18" s="108">
        <f t="shared" si="3"/>
        <v>-2835.1100000000006</v>
      </c>
      <c r="K18" s="107">
        <f t="shared" si="3"/>
        <v>0</v>
      </c>
      <c r="L18" s="109">
        <f t="shared" si="3"/>
        <v>294104.87</v>
      </c>
      <c r="M18" s="108">
        <f t="shared" si="3"/>
        <v>334525.98</v>
      </c>
      <c r="N18" s="108">
        <f t="shared" si="3"/>
        <v>9040</v>
      </c>
      <c r="O18" s="108">
        <f t="shared" si="3"/>
        <v>0</v>
      </c>
      <c r="P18" s="107">
        <f t="shared" si="3"/>
        <v>59861</v>
      </c>
      <c r="Q18" s="107">
        <f t="shared" si="3"/>
        <v>0</v>
      </c>
      <c r="R18" s="107">
        <f t="shared" si="3"/>
        <v>113610</v>
      </c>
      <c r="S18" s="107">
        <f t="shared" si="3"/>
        <v>81207.87</v>
      </c>
      <c r="T18" s="107">
        <f t="shared" si="3"/>
        <v>847.8</v>
      </c>
      <c r="U18" s="107">
        <f t="shared" si="3"/>
        <v>69959.31</v>
      </c>
      <c r="V18" s="108">
        <f t="shared" si="3"/>
        <v>334525.98</v>
      </c>
    </row>
    <row r="22" spans="8:11" ht="15" customHeight="1">
      <c r="H22" s="51" t="s">
        <v>80</v>
      </c>
      <c r="I22" s="51"/>
      <c r="J22" s="51"/>
      <c r="K22" s="15">
        <f>+('semilavorati mensile'!K28)-('semilavorati mensile'!L28+'monomeri mensile'!L18)</f>
        <v>3022.230000000098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10.851562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110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11"/>
      <c r="B2" s="112" t="s">
        <v>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 t="s">
        <v>3</v>
      </c>
      <c r="N2" s="113"/>
      <c r="O2" s="113"/>
      <c r="P2" s="113"/>
      <c r="Q2" s="113"/>
      <c r="R2" s="113"/>
      <c r="S2" s="113"/>
      <c r="T2" s="113"/>
      <c r="U2" s="113"/>
    </row>
    <row r="3" spans="1:21" ht="16.5" customHeight="1">
      <c r="A3" s="114"/>
      <c r="B3" s="115"/>
      <c r="C3" s="116" t="s">
        <v>4</v>
      </c>
      <c r="D3" s="116"/>
      <c r="E3" s="116"/>
      <c r="F3" s="116"/>
      <c r="G3" s="116"/>
      <c r="H3" s="116"/>
      <c r="I3" s="116"/>
      <c r="J3" s="116"/>
      <c r="K3" s="116"/>
      <c r="L3" s="116"/>
      <c r="M3" s="117" t="s">
        <v>5</v>
      </c>
      <c r="N3" s="117"/>
      <c r="O3" s="117"/>
      <c r="P3" s="117"/>
      <c r="Q3" s="117"/>
      <c r="R3" s="117"/>
      <c r="S3" s="117"/>
      <c r="T3" s="117"/>
      <c r="U3" s="117"/>
    </row>
    <row r="4" spans="1:21" ht="12.75" customHeight="1">
      <c r="A4" s="118" t="s">
        <v>6</v>
      </c>
      <c r="B4" s="119"/>
      <c r="C4" s="120" t="s">
        <v>7</v>
      </c>
      <c r="D4" s="121" t="s">
        <v>8</v>
      </c>
      <c r="E4" s="120" t="s">
        <v>9</v>
      </c>
      <c r="F4" s="121" t="s">
        <v>10</v>
      </c>
      <c r="G4" s="120" t="s">
        <v>11</v>
      </c>
      <c r="H4" s="121" t="s">
        <v>12</v>
      </c>
      <c r="I4" s="120" t="s">
        <v>13</v>
      </c>
      <c r="J4" s="121" t="s">
        <v>14</v>
      </c>
      <c r="K4" s="120" t="s">
        <v>15</v>
      </c>
      <c r="L4" s="121" t="s">
        <v>16</v>
      </c>
      <c r="M4" s="120" t="s">
        <v>17</v>
      </c>
      <c r="N4" s="121" t="s">
        <v>18</v>
      </c>
      <c r="O4" s="120" t="s">
        <v>19</v>
      </c>
      <c r="P4" s="121" t="s">
        <v>20</v>
      </c>
      <c r="Q4" s="120" t="s">
        <v>21</v>
      </c>
      <c r="R4" s="121" t="s">
        <v>22</v>
      </c>
      <c r="S4" s="120" t="s">
        <v>23</v>
      </c>
      <c r="T4" s="121" t="s">
        <v>24</v>
      </c>
      <c r="U4" s="120" t="s">
        <v>25</v>
      </c>
    </row>
    <row r="5" spans="1:21" ht="15.75" customHeight="1">
      <c r="A5" s="122" t="s">
        <v>81</v>
      </c>
      <c r="B5" s="123"/>
      <c r="C5" s="120"/>
      <c r="D5" s="121"/>
      <c r="E5" s="120"/>
      <c r="F5" s="121"/>
      <c r="G5" s="120"/>
      <c r="H5" s="121"/>
      <c r="I5" s="120"/>
      <c r="J5" s="121"/>
      <c r="K5" s="120"/>
      <c r="L5" s="121"/>
      <c r="M5" s="120"/>
      <c r="N5" s="121"/>
      <c r="O5" s="120"/>
      <c r="P5" s="121"/>
      <c r="Q5" s="120"/>
      <c r="R5" s="121"/>
      <c r="S5" s="120"/>
      <c r="T5" s="121"/>
      <c r="U5" s="120"/>
    </row>
    <row r="6" spans="1:21" ht="124.5" customHeight="1">
      <c r="A6" s="122"/>
      <c r="B6" s="123"/>
      <c r="C6" s="120"/>
      <c r="D6" s="121"/>
      <c r="E6" s="120"/>
      <c r="F6" s="121"/>
      <c r="G6" s="120"/>
      <c r="H6" s="121"/>
      <c r="I6" s="120"/>
      <c r="J6" s="121"/>
      <c r="K6" s="120"/>
      <c r="L6" s="121"/>
      <c r="M6" s="120"/>
      <c r="N6" s="121"/>
      <c r="O6" s="120"/>
      <c r="P6" s="121"/>
      <c r="Q6" s="120"/>
      <c r="R6" s="121"/>
      <c r="S6" s="120"/>
      <c r="T6" s="121"/>
      <c r="U6" s="120"/>
    </row>
    <row r="7" spans="1:21" ht="15" customHeight="1">
      <c r="A7" s="124" t="s">
        <v>27</v>
      </c>
      <c r="B7" s="125" t="s">
        <v>28</v>
      </c>
      <c r="C7" s="126" t="s">
        <v>29</v>
      </c>
      <c r="D7" s="126" t="s">
        <v>30</v>
      </c>
      <c r="E7" s="126" t="s">
        <v>31</v>
      </c>
      <c r="F7" s="126" t="s">
        <v>32</v>
      </c>
      <c r="G7" s="126" t="s">
        <v>33</v>
      </c>
      <c r="H7" s="126" t="s">
        <v>34</v>
      </c>
      <c r="I7" s="126" t="s">
        <v>35</v>
      </c>
      <c r="J7" s="126" t="s">
        <v>36</v>
      </c>
      <c r="K7" s="126" t="s">
        <v>37</v>
      </c>
      <c r="L7" s="126" t="s">
        <v>38</v>
      </c>
      <c r="M7" s="126" t="s">
        <v>39</v>
      </c>
      <c r="N7" s="126" t="s">
        <v>40</v>
      </c>
      <c r="O7" s="126" t="s">
        <v>41</v>
      </c>
      <c r="P7" s="126" t="s">
        <v>42</v>
      </c>
      <c r="Q7" s="126" t="s">
        <v>43</v>
      </c>
      <c r="R7" s="126" t="s">
        <v>44</v>
      </c>
      <c r="S7" s="126" t="s">
        <v>45</v>
      </c>
      <c r="T7" s="126" t="s">
        <v>46</v>
      </c>
      <c r="U7" s="126" t="s">
        <v>47</v>
      </c>
    </row>
    <row r="8" spans="1:21" ht="15" customHeight="1">
      <c r="A8" s="127" t="s">
        <v>48</v>
      </c>
      <c r="B8" s="127"/>
      <c r="C8" s="128"/>
      <c r="D8" s="129"/>
      <c r="E8" s="129"/>
      <c r="F8" s="129"/>
      <c r="G8" s="129"/>
      <c r="H8" s="129"/>
      <c r="I8" s="130"/>
      <c r="J8" s="129"/>
      <c r="K8" s="129"/>
      <c r="L8" s="131"/>
      <c r="M8" s="129"/>
      <c r="N8" s="129"/>
      <c r="O8" s="129"/>
      <c r="P8" s="129"/>
      <c r="Q8" s="129"/>
      <c r="R8" s="129"/>
      <c r="S8" s="129"/>
      <c r="T8" s="129"/>
      <c r="U8" s="131"/>
    </row>
    <row r="9" spans="1:21" ht="15" customHeight="1">
      <c r="A9" s="26">
        <v>1</v>
      </c>
      <c r="B9" s="26" t="s">
        <v>49</v>
      </c>
      <c r="C9" s="71">
        <v>105839</v>
      </c>
      <c r="D9" s="71">
        <v>0</v>
      </c>
      <c r="E9" s="71">
        <v>11400</v>
      </c>
      <c r="F9" s="72">
        <v>0</v>
      </c>
      <c r="G9" s="72">
        <v>0</v>
      </c>
      <c r="H9" s="72">
        <v>0</v>
      </c>
      <c r="I9" s="73">
        <f aca="true" t="shared" si="0" ref="I9:I19">+H9-G9</f>
        <v>0</v>
      </c>
      <c r="J9" s="72">
        <v>77258</v>
      </c>
      <c r="K9" s="74">
        <v>836527.68</v>
      </c>
      <c r="L9" s="75">
        <f aca="true" t="shared" si="1" ref="L9:L26">C9+D9+E9+F9-(I9+J9)+K9</f>
        <v>876508.68</v>
      </c>
      <c r="M9" s="72">
        <v>50820</v>
      </c>
      <c r="N9" s="76">
        <v>80069.76</v>
      </c>
      <c r="O9" s="72">
        <v>0</v>
      </c>
      <c r="P9" s="72">
        <v>0</v>
      </c>
      <c r="Q9" s="72">
        <v>0</v>
      </c>
      <c r="R9" s="72">
        <v>0</v>
      </c>
      <c r="S9" s="72">
        <v>724644.92</v>
      </c>
      <c r="T9" s="77">
        <v>20974</v>
      </c>
      <c r="U9" s="78">
        <f aca="true" t="shared" si="2" ref="U9:U19">SUM(M9:T9)</f>
        <v>876508.68</v>
      </c>
    </row>
    <row r="10" spans="1:21" ht="15" customHeight="1">
      <c r="A10" s="26">
        <v>2</v>
      </c>
      <c r="B10" s="26" t="s">
        <v>50</v>
      </c>
      <c r="C10" s="71">
        <v>179987</v>
      </c>
      <c r="D10" s="71">
        <v>0</v>
      </c>
      <c r="E10" s="71">
        <v>0</v>
      </c>
      <c r="F10" s="72">
        <v>73948</v>
      </c>
      <c r="G10" s="72">
        <v>7560</v>
      </c>
      <c r="H10" s="72">
        <v>11693</v>
      </c>
      <c r="I10" s="73">
        <f t="shared" si="0"/>
        <v>4133</v>
      </c>
      <c r="J10" s="72">
        <v>252879</v>
      </c>
      <c r="K10" s="74">
        <v>132169</v>
      </c>
      <c r="L10" s="75">
        <f t="shared" si="1"/>
        <v>129092</v>
      </c>
      <c r="M10" s="72">
        <v>70256</v>
      </c>
      <c r="N10" s="76">
        <v>0</v>
      </c>
      <c r="O10" s="72">
        <v>54150</v>
      </c>
      <c r="P10" s="72">
        <v>0</v>
      </c>
      <c r="Q10" s="72">
        <v>1444</v>
      </c>
      <c r="R10" s="72">
        <v>3148</v>
      </c>
      <c r="S10" s="72">
        <v>94</v>
      </c>
      <c r="T10" s="77">
        <v>0</v>
      </c>
      <c r="U10" s="78">
        <f t="shared" si="2"/>
        <v>129092</v>
      </c>
    </row>
    <row r="11" spans="1:21" ht="15" customHeight="1">
      <c r="A11" s="132">
        <v>3</v>
      </c>
      <c r="B11" s="132" t="s">
        <v>51</v>
      </c>
      <c r="C11" s="71">
        <v>2676386</v>
      </c>
      <c r="D11" s="71">
        <v>197613</v>
      </c>
      <c r="E11" s="71">
        <v>404</v>
      </c>
      <c r="F11" s="71">
        <v>1407881</v>
      </c>
      <c r="G11" s="72">
        <v>46269</v>
      </c>
      <c r="H11" s="72">
        <v>62931</v>
      </c>
      <c r="I11" s="73">
        <f t="shared" si="0"/>
        <v>16662</v>
      </c>
      <c r="J11" s="72">
        <v>4265622</v>
      </c>
      <c r="K11" s="74">
        <v>0</v>
      </c>
      <c r="L11" s="75">
        <f t="shared" si="1"/>
        <v>0</v>
      </c>
      <c r="M11" s="72">
        <v>0</v>
      </c>
      <c r="N11" s="76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7">
        <v>0</v>
      </c>
      <c r="U11" s="78">
        <f t="shared" si="2"/>
        <v>0</v>
      </c>
    </row>
    <row r="12" spans="1:21" ht="15" customHeight="1">
      <c r="A12" s="26">
        <v>4</v>
      </c>
      <c r="B12" s="26" t="s">
        <v>52</v>
      </c>
      <c r="C12" s="71">
        <v>1007472</v>
      </c>
      <c r="D12" s="71">
        <v>0</v>
      </c>
      <c r="E12" s="71">
        <v>0</v>
      </c>
      <c r="F12" s="72">
        <v>0</v>
      </c>
      <c r="G12" s="72">
        <v>42270</v>
      </c>
      <c r="H12" s="71">
        <v>33601</v>
      </c>
      <c r="I12" s="73">
        <f t="shared" si="0"/>
        <v>-8669</v>
      </c>
      <c r="J12" s="72">
        <v>1016141</v>
      </c>
      <c r="K12" s="74">
        <v>0</v>
      </c>
      <c r="L12" s="75">
        <f t="shared" si="1"/>
        <v>0</v>
      </c>
      <c r="M12" s="72">
        <v>0</v>
      </c>
      <c r="N12" s="76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7">
        <v>0</v>
      </c>
      <c r="U12" s="78">
        <f t="shared" si="2"/>
        <v>0</v>
      </c>
    </row>
    <row r="13" spans="1:21" ht="15" customHeight="1">
      <c r="A13" s="26">
        <v>5</v>
      </c>
      <c r="B13" s="26" t="s">
        <v>53</v>
      </c>
      <c r="C13" s="71">
        <v>449628</v>
      </c>
      <c r="D13" s="71">
        <v>0</v>
      </c>
      <c r="E13" s="71">
        <v>0</v>
      </c>
      <c r="F13" s="72">
        <v>445211</v>
      </c>
      <c r="G13" s="72">
        <v>71705</v>
      </c>
      <c r="H13" s="72">
        <v>64679</v>
      </c>
      <c r="I13" s="73">
        <f t="shared" si="0"/>
        <v>-7026</v>
      </c>
      <c r="J13" s="72">
        <v>891810</v>
      </c>
      <c r="K13" s="74">
        <v>741303</v>
      </c>
      <c r="L13" s="75">
        <f t="shared" si="1"/>
        <v>751358</v>
      </c>
      <c r="M13" s="72">
        <v>0</v>
      </c>
      <c r="N13" s="76">
        <v>0</v>
      </c>
      <c r="O13" s="72">
        <v>0</v>
      </c>
      <c r="P13" s="72">
        <v>0</v>
      </c>
      <c r="Q13" s="72">
        <v>104609</v>
      </c>
      <c r="R13" s="72">
        <v>646749</v>
      </c>
      <c r="S13" s="72">
        <v>0</v>
      </c>
      <c r="T13" s="77">
        <v>0</v>
      </c>
      <c r="U13" s="78">
        <f t="shared" si="2"/>
        <v>751358</v>
      </c>
    </row>
    <row r="14" spans="1:21" ht="15" customHeight="1">
      <c r="A14" s="26">
        <v>6</v>
      </c>
      <c r="B14" s="26" t="s">
        <v>54</v>
      </c>
      <c r="C14" s="71">
        <v>274524</v>
      </c>
      <c r="D14" s="72">
        <v>0</v>
      </c>
      <c r="E14" s="72">
        <v>0</v>
      </c>
      <c r="F14" s="72">
        <v>0</v>
      </c>
      <c r="G14" s="72">
        <v>12241</v>
      </c>
      <c r="H14" s="72">
        <v>6833</v>
      </c>
      <c r="I14" s="73">
        <f t="shared" si="0"/>
        <v>-5408</v>
      </c>
      <c r="J14" s="72">
        <v>280784</v>
      </c>
      <c r="K14" s="74">
        <v>164528</v>
      </c>
      <c r="L14" s="75">
        <f t="shared" si="1"/>
        <v>163676</v>
      </c>
      <c r="M14" s="72">
        <v>160543</v>
      </c>
      <c r="N14" s="76">
        <v>0</v>
      </c>
      <c r="O14" s="72">
        <v>0</v>
      </c>
      <c r="P14" s="72">
        <v>0</v>
      </c>
      <c r="Q14" s="72">
        <v>0</v>
      </c>
      <c r="R14" s="72">
        <v>0</v>
      </c>
      <c r="S14" s="72">
        <v>3133</v>
      </c>
      <c r="T14" s="77">
        <v>0</v>
      </c>
      <c r="U14" s="78">
        <f t="shared" si="2"/>
        <v>163676</v>
      </c>
    </row>
    <row r="15" spans="1:21" ht="15" customHeight="1">
      <c r="A15" s="26">
        <v>7</v>
      </c>
      <c r="B15" s="26" t="s">
        <v>55</v>
      </c>
      <c r="C15" s="71">
        <v>107067</v>
      </c>
      <c r="D15" s="72">
        <v>87</v>
      </c>
      <c r="E15" s="72">
        <v>0</v>
      </c>
      <c r="F15" s="72">
        <v>66644.57</v>
      </c>
      <c r="G15" s="72">
        <v>11115.14</v>
      </c>
      <c r="H15" s="72">
        <v>14642.75</v>
      </c>
      <c r="I15" s="73">
        <f t="shared" si="0"/>
        <v>3527.6100000000006</v>
      </c>
      <c r="J15" s="72">
        <v>128517.97</v>
      </c>
      <c r="K15" s="74">
        <v>0</v>
      </c>
      <c r="L15" s="75">
        <f t="shared" si="1"/>
        <v>41752.98999999999</v>
      </c>
      <c r="M15" s="72">
        <v>0</v>
      </c>
      <c r="N15" s="76">
        <v>0</v>
      </c>
      <c r="O15" s="72">
        <v>0</v>
      </c>
      <c r="P15" s="72">
        <v>0</v>
      </c>
      <c r="Q15" s="72">
        <v>0</v>
      </c>
      <c r="R15" s="72">
        <v>0</v>
      </c>
      <c r="S15" s="72">
        <v>41753</v>
      </c>
      <c r="T15" s="77">
        <v>0</v>
      </c>
      <c r="U15" s="78">
        <f t="shared" si="2"/>
        <v>41753</v>
      </c>
    </row>
    <row r="16" spans="1:21" ht="15" customHeight="1">
      <c r="A16" s="26">
        <v>8</v>
      </c>
      <c r="B16" s="26" t="s">
        <v>56</v>
      </c>
      <c r="C16" s="71">
        <v>60194</v>
      </c>
      <c r="D16" s="72">
        <v>86561.98</v>
      </c>
      <c r="E16" s="72">
        <v>2977.61</v>
      </c>
      <c r="F16" s="72">
        <v>0</v>
      </c>
      <c r="G16" s="72">
        <v>28213.11</v>
      </c>
      <c r="H16" s="72">
        <v>29291.62</v>
      </c>
      <c r="I16" s="73">
        <f t="shared" si="0"/>
        <v>1078.5099999999984</v>
      </c>
      <c r="J16" s="72">
        <v>66161.02</v>
      </c>
      <c r="K16" s="74">
        <v>137241</v>
      </c>
      <c r="L16" s="75">
        <f t="shared" si="1"/>
        <v>219735.05999999997</v>
      </c>
      <c r="M16" s="72">
        <v>0</v>
      </c>
      <c r="N16" s="76">
        <v>19731.08</v>
      </c>
      <c r="O16" s="72">
        <v>11608</v>
      </c>
      <c r="P16" s="72">
        <v>0</v>
      </c>
      <c r="Q16" s="72">
        <v>128908</v>
      </c>
      <c r="R16" s="72">
        <v>0</v>
      </c>
      <c r="S16" s="72">
        <v>59488</v>
      </c>
      <c r="T16" s="77">
        <v>0</v>
      </c>
      <c r="U16" s="78">
        <f t="shared" si="2"/>
        <v>219735.08000000002</v>
      </c>
    </row>
    <row r="17" spans="1:21" ht="15" customHeight="1">
      <c r="A17" s="26">
        <v>9</v>
      </c>
      <c r="B17" s="26" t="s">
        <v>57</v>
      </c>
      <c r="C17" s="71">
        <v>0</v>
      </c>
      <c r="D17" s="72">
        <v>0</v>
      </c>
      <c r="E17" s="72">
        <v>326</v>
      </c>
      <c r="F17" s="72">
        <v>0</v>
      </c>
      <c r="G17" s="72">
        <v>8824</v>
      </c>
      <c r="H17" s="72">
        <v>7304</v>
      </c>
      <c r="I17" s="73">
        <f t="shared" si="0"/>
        <v>-1520</v>
      </c>
      <c r="J17" s="72">
        <v>7437</v>
      </c>
      <c r="K17" s="74">
        <v>6440</v>
      </c>
      <c r="L17" s="75">
        <f t="shared" si="1"/>
        <v>849</v>
      </c>
      <c r="M17" s="72">
        <v>0</v>
      </c>
      <c r="N17" s="76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7">
        <v>849</v>
      </c>
      <c r="U17" s="78">
        <f t="shared" si="2"/>
        <v>849</v>
      </c>
    </row>
    <row r="18" spans="1:21" ht="15" customHeight="1">
      <c r="A18" s="26">
        <v>10</v>
      </c>
      <c r="B18" s="26" t="s">
        <v>58</v>
      </c>
      <c r="C18" s="71"/>
      <c r="D18" s="72"/>
      <c r="E18" s="72"/>
      <c r="F18" s="72"/>
      <c r="G18" s="72"/>
      <c r="H18" s="72"/>
      <c r="I18" s="73">
        <f t="shared" si="0"/>
        <v>0</v>
      </c>
      <c r="J18" s="72"/>
      <c r="K18" s="74"/>
      <c r="L18" s="75">
        <f t="shared" si="1"/>
        <v>0</v>
      </c>
      <c r="M18" s="72"/>
      <c r="N18" s="76"/>
      <c r="O18" s="72"/>
      <c r="P18" s="72"/>
      <c r="Q18" s="72"/>
      <c r="R18" s="72"/>
      <c r="S18" s="72"/>
      <c r="T18" s="77"/>
      <c r="U18" s="78">
        <f t="shared" si="2"/>
        <v>0</v>
      </c>
    </row>
    <row r="19" spans="1:21" ht="15" customHeight="1">
      <c r="A19" s="26">
        <v>11</v>
      </c>
      <c r="B19" s="26" t="s">
        <v>59</v>
      </c>
      <c r="C19" s="71">
        <v>0</v>
      </c>
      <c r="D19" s="72">
        <v>0</v>
      </c>
      <c r="E19" s="72">
        <v>24140.7</v>
      </c>
      <c r="F19" s="72">
        <v>124864.32</v>
      </c>
      <c r="G19" s="72">
        <v>23328.9</v>
      </c>
      <c r="H19" s="72">
        <v>22686.49</v>
      </c>
      <c r="I19" s="73">
        <f t="shared" si="0"/>
        <v>-642.4099999999999</v>
      </c>
      <c r="J19" s="72">
        <v>85638.52</v>
      </c>
      <c r="K19" s="74">
        <v>78817.83</v>
      </c>
      <c r="L19" s="75">
        <f t="shared" si="1"/>
        <v>142826.74000000002</v>
      </c>
      <c r="M19" s="72">
        <v>0</v>
      </c>
      <c r="N19" s="76">
        <v>0</v>
      </c>
      <c r="O19" s="72">
        <v>0</v>
      </c>
      <c r="P19" s="72">
        <v>0</v>
      </c>
      <c r="Q19" s="72">
        <v>25666.08</v>
      </c>
      <c r="R19" s="72">
        <v>59270.54</v>
      </c>
      <c r="S19" s="72">
        <v>57890.09</v>
      </c>
      <c r="T19" s="77">
        <v>0</v>
      </c>
      <c r="U19" s="78">
        <f t="shared" si="2"/>
        <v>142826.71</v>
      </c>
    </row>
    <row r="20" spans="1:21" ht="15" customHeight="1">
      <c r="A20" s="133"/>
      <c r="B20" s="133" t="s">
        <v>60</v>
      </c>
      <c r="C20" s="83">
        <f aca="true" t="shared" si="3" ref="C20:K20">SUM(C9:C19)</f>
        <v>4861097</v>
      </c>
      <c r="D20" s="83">
        <f t="shared" si="3"/>
        <v>284261.98</v>
      </c>
      <c r="E20" s="83">
        <f t="shared" si="3"/>
        <v>39248.31</v>
      </c>
      <c r="F20" s="83">
        <f t="shared" si="3"/>
        <v>2118548.89</v>
      </c>
      <c r="G20" s="83">
        <f t="shared" si="3"/>
        <v>251526.15</v>
      </c>
      <c r="H20" s="83">
        <f t="shared" si="3"/>
        <v>253661.86</v>
      </c>
      <c r="I20" s="83">
        <f t="shared" si="3"/>
        <v>2135.709999999999</v>
      </c>
      <c r="J20" s="83">
        <f t="shared" si="3"/>
        <v>7072248.509999999</v>
      </c>
      <c r="K20" s="83">
        <f t="shared" si="3"/>
        <v>2097026.5100000002</v>
      </c>
      <c r="L20" s="84">
        <f t="shared" si="1"/>
        <v>2325798.470000001</v>
      </c>
      <c r="M20" s="83">
        <f aca="true" t="shared" si="4" ref="M20:U20">SUM(M9:M19)</f>
        <v>281619</v>
      </c>
      <c r="N20" s="83">
        <f t="shared" si="4"/>
        <v>99800.84</v>
      </c>
      <c r="O20" s="83">
        <f t="shared" si="4"/>
        <v>65758</v>
      </c>
      <c r="P20" s="83">
        <f t="shared" si="4"/>
        <v>0</v>
      </c>
      <c r="Q20" s="83">
        <f t="shared" si="4"/>
        <v>260627.08000000002</v>
      </c>
      <c r="R20" s="83">
        <f t="shared" si="4"/>
        <v>709167.54</v>
      </c>
      <c r="S20" s="83">
        <f t="shared" si="4"/>
        <v>887003.01</v>
      </c>
      <c r="T20" s="83">
        <f t="shared" si="4"/>
        <v>21823</v>
      </c>
      <c r="U20" s="85">
        <f t="shared" si="4"/>
        <v>2325798.47</v>
      </c>
    </row>
    <row r="21" spans="1:21" ht="15" customHeight="1">
      <c r="A21" s="26">
        <v>12</v>
      </c>
      <c r="B21" s="26" t="s">
        <v>61</v>
      </c>
      <c r="C21" s="71">
        <v>0</v>
      </c>
      <c r="D21" s="72">
        <v>350209</v>
      </c>
      <c r="E21" s="72">
        <v>950</v>
      </c>
      <c r="F21" s="72">
        <v>0</v>
      </c>
      <c r="G21" s="72">
        <v>10806</v>
      </c>
      <c r="H21" s="72">
        <v>10962</v>
      </c>
      <c r="I21" s="73">
        <f>+H21-G21</f>
        <v>156</v>
      </c>
      <c r="J21" s="72">
        <v>473598</v>
      </c>
      <c r="K21" s="74">
        <v>606194</v>
      </c>
      <c r="L21" s="75">
        <f t="shared" si="1"/>
        <v>483599</v>
      </c>
      <c r="M21" s="72">
        <v>178190</v>
      </c>
      <c r="N21" s="76">
        <v>0</v>
      </c>
      <c r="O21" s="72">
        <v>180195</v>
      </c>
      <c r="P21" s="72">
        <v>0</v>
      </c>
      <c r="Q21" s="72">
        <v>115144</v>
      </c>
      <c r="R21" s="72">
        <v>0</v>
      </c>
      <c r="S21" s="72">
        <v>10070</v>
      </c>
      <c r="T21" s="77">
        <v>0</v>
      </c>
      <c r="U21" s="78">
        <f>SUM(M21:T21)</f>
        <v>483599</v>
      </c>
    </row>
    <row r="22" spans="1:21" ht="15" customHeight="1">
      <c r="A22" s="26">
        <v>13</v>
      </c>
      <c r="B22" s="26" t="s">
        <v>62</v>
      </c>
      <c r="C22" s="71">
        <v>80572</v>
      </c>
      <c r="D22" s="72">
        <v>8613</v>
      </c>
      <c r="E22" s="72">
        <v>38296</v>
      </c>
      <c r="F22" s="72">
        <v>77332</v>
      </c>
      <c r="G22" s="72">
        <v>76119</v>
      </c>
      <c r="H22" s="72">
        <v>69774</v>
      </c>
      <c r="I22" s="73">
        <f>+H22-G22</f>
        <v>-6345</v>
      </c>
      <c r="J22" s="72">
        <v>436410</v>
      </c>
      <c r="K22" s="74">
        <v>1938721</v>
      </c>
      <c r="L22" s="75">
        <f t="shared" si="1"/>
        <v>1713469</v>
      </c>
      <c r="M22" s="72">
        <v>952384</v>
      </c>
      <c r="N22" s="76">
        <v>0</v>
      </c>
      <c r="O22" s="72">
        <v>270231</v>
      </c>
      <c r="P22" s="72">
        <v>0</v>
      </c>
      <c r="Q22" s="72">
        <v>40892</v>
      </c>
      <c r="R22" s="72">
        <v>449898</v>
      </c>
      <c r="S22" s="72">
        <v>0</v>
      </c>
      <c r="T22" s="77">
        <v>64</v>
      </c>
      <c r="U22" s="78">
        <f>SUM(M22:T22)</f>
        <v>1713469</v>
      </c>
    </row>
    <row r="23" spans="1:21" ht="15" customHeight="1">
      <c r="A23" s="26">
        <v>14</v>
      </c>
      <c r="B23" s="26" t="s">
        <v>63</v>
      </c>
      <c r="C23" s="71">
        <v>8275</v>
      </c>
      <c r="D23" s="72">
        <v>0</v>
      </c>
      <c r="E23" s="72">
        <v>66452</v>
      </c>
      <c r="F23" s="72">
        <v>45631</v>
      </c>
      <c r="G23" s="72">
        <v>14273</v>
      </c>
      <c r="H23" s="72">
        <v>31071</v>
      </c>
      <c r="I23" s="73">
        <f>+H23-G23</f>
        <v>16798</v>
      </c>
      <c r="J23" s="72">
        <v>327923</v>
      </c>
      <c r="K23" s="74">
        <v>232152</v>
      </c>
      <c r="L23" s="75">
        <f t="shared" si="1"/>
        <v>7789</v>
      </c>
      <c r="M23" s="72">
        <v>0</v>
      </c>
      <c r="N23" s="76">
        <v>0</v>
      </c>
      <c r="O23" s="72">
        <v>0</v>
      </c>
      <c r="P23" s="72">
        <v>0</v>
      </c>
      <c r="Q23" s="72">
        <v>6106</v>
      </c>
      <c r="R23" s="72">
        <v>1683</v>
      </c>
      <c r="S23" s="72">
        <v>0</v>
      </c>
      <c r="T23" s="77">
        <v>0</v>
      </c>
      <c r="U23" s="78">
        <f>SUM(M23:T23)</f>
        <v>7789</v>
      </c>
    </row>
    <row r="24" spans="1:21" ht="15" customHeight="1">
      <c r="A24" s="133"/>
      <c r="B24" s="133" t="s">
        <v>64</v>
      </c>
      <c r="C24" s="83">
        <f aca="true" t="shared" si="5" ref="C24:K24">SUM(C21:C23)</f>
        <v>88847</v>
      </c>
      <c r="D24" s="83">
        <f t="shared" si="5"/>
        <v>358822</v>
      </c>
      <c r="E24" s="83">
        <f t="shared" si="5"/>
        <v>105698</v>
      </c>
      <c r="F24" s="83">
        <f t="shared" si="5"/>
        <v>122963</v>
      </c>
      <c r="G24" s="83">
        <f t="shared" si="5"/>
        <v>101198</v>
      </c>
      <c r="H24" s="83">
        <f t="shared" si="5"/>
        <v>111807</v>
      </c>
      <c r="I24" s="83">
        <f t="shared" si="5"/>
        <v>10609</v>
      </c>
      <c r="J24" s="83">
        <f t="shared" si="5"/>
        <v>1237931</v>
      </c>
      <c r="K24" s="86">
        <f t="shared" si="5"/>
        <v>2777067</v>
      </c>
      <c r="L24" s="84">
        <f t="shared" si="1"/>
        <v>2204857</v>
      </c>
      <c r="M24" s="83">
        <f aca="true" t="shared" si="6" ref="M24:U24">SUM(M21:M23)</f>
        <v>1130574</v>
      </c>
      <c r="N24" s="83">
        <f t="shared" si="6"/>
        <v>0</v>
      </c>
      <c r="O24" s="83">
        <f t="shared" si="6"/>
        <v>450426</v>
      </c>
      <c r="P24" s="83">
        <f t="shared" si="6"/>
        <v>0</v>
      </c>
      <c r="Q24" s="83">
        <f t="shared" si="6"/>
        <v>162142</v>
      </c>
      <c r="R24" s="83">
        <f t="shared" si="6"/>
        <v>451581</v>
      </c>
      <c r="S24" s="83">
        <f t="shared" si="6"/>
        <v>10070</v>
      </c>
      <c r="T24" s="83">
        <f t="shared" si="6"/>
        <v>64</v>
      </c>
      <c r="U24" s="85">
        <f t="shared" si="6"/>
        <v>2204857</v>
      </c>
    </row>
    <row r="25" spans="1:21" ht="15" customHeight="1">
      <c r="A25" s="26">
        <v>15</v>
      </c>
      <c r="B25" s="26" t="s">
        <v>65</v>
      </c>
      <c r="C25" s="71">
        <v>719687</v>
      </c>
      <c r="D25" s="72">
        <v>11714.17</v>
      </c>
      <c r="E25" s="72">
        <v>18498.32</v>
      </c>
      <c r="F25" s="72">
        <v>0</v>
      </c>
      <c r="G25" s="72">
        <v>0</v>
      </c>
      <c r="H25" s="72">
        <v>0</v>
      </c>
      <c r="I25" s="73">
        <f>+H25-G25</f>
        <v>0</v>
      </c>
      <c r="J25" s="72">
        <v>11714.17</v>
      </c>
      <c r="K25" s="74">
        <v>0</v>
      </c>
      <c r="L25" s="75">
        <f t="shared" si="1"/>
        <v>738185.32</v>
      </c>
      <c r="M25" s="72">
        <v>0</v>
      </c>
      <c r="N25" s="76">
        <v>0</v>
      </c>
      <c r="O25" s="72">
        <v>0</v>
      </c>
      <c r="P25" s="72">
        <v>0</v>
      </c>
      <c r="Q25" s="72">
        <v>0</v>
      </c>
      <c r="R25" s="72">
        <v>0</v>
      </c>
      <c r="S25" s="72">
        <v>738185.32</v>
      </c>
      <c r="T25" s="77">
        <v>0</v>
      </c>
      <c r="U25" s="78">
        <f>SUM(M25:T25)</f>
        <v>738185.32</v>
      </c>
    </row>
    <row r="26" spans="1:21" ht="15" customHeight="1">
      <c r="A26" s="26">
        <v>16</v>
      </c>
      <c r="B26" s="26" t="s">
        <v>66</v>
      </c>
      <c r="C26" s="71">
        <v>0</v>
      </c>
      <c r="D26" s="72">
        <v>42534</v>
      </c>
      <c r="E26" s="72">
        <v>0</v>
      </c>
      <c r="F26" s="72">
        <v>5206</v>
      </c>
      <c r="G26" s="72">
        <v>2393</v>
      </c>
      <c r="H26" s="72">
        <v>487</v>
      </c>
      <c r="I26" s="73">
        <f>+H26-G26</f>
        <v>-1906</v>
      </c>
      <c r="J26" s="72">
        <v>49646</v>
      </c>
      <c r="K26" s="74">
        <v>49646</v>
      </c>
      <c r="L26" s="75">
        <f t="shared" si="1"/>
        <v>49646</v>
      </c>
      <c r="M26" s="72">
        <v>49646</v>
      </c>
      <c r="N26" s="76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7">
        <v>0</v>
      </c>
      <c r="U26" s="78">
        <f>SUM(M26:T26)</f>
        <v>49646</v>
      </c>
    </row>
    <row r="27" spans="1:21" ht="15" customHeight="1">
      <c r="A27" s="133"/>
      <c r="B27" s="133" t="s">
        <v>67</v>
      </c>
      <c r="C27" s="83">
        <f aca="true" t="shared" si="7" ref="C27:I27">SUM(C25:C26)</f>
        <v>719687</v>
      </c>
      <c r="D27" s="83">
        <f t="shared" si="7"/>
        <v>54248.17</v>
      </c>
      <c r="E27" s="83">
        <f t="shared" si="7"/>
        <v>18498.32</v>
      </c>
      <c r="F27" s="83">
        <f t="shared" si="7"/>
        <v>5206</v>
      </c>
      <c r="G27" s="83">
        <f t="shared" si="7"/>
        <v>2393</v>
      </c>
      <c r="H27" s="83">
        <f t="shared" si="7"/>
        <v>487</v>
      </c>
      <c r="I27" s="83">
        <f t="shared" si="7"/>
        <v>-1906</v>
      </c>
      <c r="J27" s="83">
        <f>K27+L27-(C27+D27+E27+F27)</f>
        <v>51552</v>
      </c>
      <c r="K27" s="83">
        <f>SUM(J25:J26)</f>
        <v>61360.17</v>
      </c>
      <c r="L27" s="83">
        <f aca="true" t="shared" si="8" ref="L27:U27">SUM(L25:L26)</f>
        <v>787831.32</v>
      </c>
      <c r="M27" s="83">
        <f t="shared" si="8"/>
        <v>49646</v>
      </c>
      <c r="N27" s="83">
        <f t="shared" si="8"/>
        <v>0</v>
      </c>
      <c r="O27" s="83">
        <f t="shared" si="8"/>
        <v>0</v>
      </c>
      <c r="P27" s="83">
        <f t="shared" si="8"/>
        <v>0</v>
      </c>
      <c r="Q27" s="83">
        <f t="shared" si="8"/>
        <v>0</v>
      </c>
      <c r="R27" s="83">
        <f t="shared" si="8"/>
        <v>0</v>
      </c>
      <c r="S27" s="83">
        <f t="shared" si="8"/>
        <v>738185.32</v>
      </c>
      <c r="T27" s="83">
        <f t="shared" si="8"/>
        <v>0</v>
      </c>
      <c r="U27" s="85">
        <f t="shared" si="8"/>
        <v>787831.32</v>
      </c>
    </row>
    <row r="28" spans="1:21" ht="15" customHeight="1">
      <c r="A28" s="134"/>
      <c r="B28" s="134" t="s">
        <v>68</v>
      </c>
      <c r="C28" s="91">
        <f aca="true" t="shared" si="9" ref="C28:U28">+C20+C24+C27</f>
        <v>5669631</v>
      </c>
      <c r="D28" s="91">
        <f t="shared" si="9"/>
        <v>697332.15</v>
      </c>
      <c r="E28" s="91">
        <f t="shared" si="9"/>
        <v>163444.63</v>
      </c>
      <c r="F28" s="91">
        <f t="shared" si="9"/>
        <v>2246717.89</v>
      </c>
      <c r="G28" s="91">
        <f t="shared" si="9"/>
        <v>355117.15</v>
      </c>
      <c r="H28" s="91">
        <f t="shared" si="9"/>
        <v>365955.86</v>
      </c>
      <c r="I28" s="91">
        <f t="shared" si="9"/>
        <v>10838.71</v>
      </c>
      <c r="J28" s="91">
        <f t="shared" si="9"/>
        <v>8361731.509999999</v>
      </c>
      <c r="K28" s="91">
        <f t="shared" si="9"/>
        <v>4935453.68</v>
      </c>
      <c r="L28" s="91">
        <f t="shared" si="9"/>
        <v>5318486.790000001</v>
      </c>
      <c r="M28" s="91">
        <f t="shared" si="9"/>
        <v>1461839</v>
      </c>
      <c r="N28" s="91">
        <f t="shared" si="9"/>
        <v>99800.84</v>
      </c>
      <c r="O28" s="91">
        <f t="shared" si="9"/>
        <v>516184</v>
      </c>
      <c r="P28" s="91">
        <f t="shared" si="9"/>
        <v>0</v>
      </c>
      <c r="Q28" s="91">
        <f t="shared" si="9"/>
        <v>422769.08</v>
      </c>
      <c r="R28" s="91">
        <f t="shared" si="9"/>
        <v>1160748.54</v>
      </c>
      <c r="S28" s="91">
        <f t="shared" si="9"/>
        <v>1635258.33</v>
      </c>
      <c r="T28" s="91">
        <f t="shared" si="9"/>
        <v>21887</v>
      </c>
      <c r="U28" s="92">
        <f t="shared" si="9"/>
        <v>5318486.790000001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17.140625" style="0" customWidth="1"/>
    <col min="2" max="2" width="21.57421875" style="0" customWidth="1"/>
    <col min="3" max="3" width="9.7109375" style="0" customWidth="1"/>
    <col min="4" max="4" width="10.57421875" style="0" customWidth="1"/>
    <col min="5" max="5" width="9.7109375" style="0" customWidth="1"/>
    <col min="6" max="6" width="10.8515625" style="0" customWidth="1"/>
    <col min="7" max="7" width="10.7109375" style="0" customWidth="1"/>
    <col min="8" max="8" width="10.28125" style="0" customWidth="1"/>
    <col min="9" max="9" width="9.710937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140625" style="0" customWidth="1"/>
    <col min="14" max="14" width="9.7109375" style="0" customWidth="1"/>
    <col min="15" max="15" width="10.7109375" style="0" customWidth="1"/>
    <col min="16" max="16" width="9.7109375" style="0" customWidth="1"/>
    <col min="17" max="17" width="11.8515625" style="0" customWidth="1"/>
    <col min="18" max="18" width="10.8515625" style="0" customWidth="1"/>
    <col min="19" max="19" width="9.7109375" style="0" customWidth="1"/>
    <col min="20" max="20" width="10.7109375" style="0" customWidth="1"/>
    <col min="21" max="21" width="18.421875" style="0" customWidth="1"/>
  </cols>
  <sheetData>
    <row r="1" spans="1:21" ht="21" customHeight="1">
      <c r="A1" s="23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24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9"/>
      <c r="B3" s="9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41" t="s">
        <v>6</v>
      </c>
      <c r="B4" s="42"/>
      <c r="C4" s="34" t="s">
        <v>7</v>
      </c>
      <c r="D4" s="33" t="s">
        <v>8</v>
      </c>
      <c r="E4" s="34" t="s">
        <v>9</v>
      </c>
      <c r="F4" s="33" t="s">
        <v>10</v>
      </c>
      <c r="G4" s="34" t="s">
        <v>11</v>
      </c>
      <c r="H4" s="33" t="s">
        <v>12</v>
      </c>
      <c r="I4" s="34" t="s">
        <v>13</v>
      </c>
      <c r="J4" s="33" t="s">
        <v>14</v>
      </c>
      <c r="K4" s="34" t="s">
        <v>15</v>
      </c>
      <c r="L4" s="33" t="s">
        <v>16</v>
      </c>
      <c r="M4" s="34" t="s">
        <v>17</v>
      </c>
      <c r="N4" s="33" t="s">
        <v>18</v>
      </c>
      <c r="O4" s="34" t="s">
        <v>19</v>
      </c>
      <c r="P4" s="33" t="s">
        <v>20</v>
      </c>
      <c r="Q4" s="34" t="s">
        <v>21</v>
      </c>
      <c r="R4" s="33" t="s">
        <v>22</v>
      </c>
      <c r="S4" s="34" t="s">
        <v>23</v>
      </c>
      <c r="T4" s="33" t="s">
        <v>24</v>
      </c>
      <c r="U4" s="34" t="s">
        <v>25</v>
      </c>
    </row>
    <row r="5" spans="1:21" ht="15.75" customHeight="1">
      <c r="A5" s="35" t="s">
        <v>81</v>
      </c>
      <c r="B5" s="36"/>
      <c r="C5" s="34"/>
      <c r="D5" s="33"/>
      <c r="E5" s="34"/>
      <c r="F5" s="33"/>
      <c r="G5" s="34"/>
      <c r="H5" s="33"/>
      <c r="I5" s="34"/>
      <c r="J5" s="33"/>
      <c r="K5" s="34"/>
      <c r="L5" s="33"/>
      <c r="M5" s="34"/>
      <c r="N5" s="33"/>
      <c r="O5" s="34"/>
      <c r="P5" s="33"/>
      <c r="Q5" s="34"/>
      <c r="R5" s="33"/>
      <c r="S5" s="34"/>
      <c r="T5" s="33"/>
      <c r="U5" s="34"/>
    </row>
    <row r="6" spans="1:21" ht="136.5" customHeight="1">
      <c r="A6" s="52"/>
      <c r="B6" s="53"/>
      <c r="C6" s="34"/>
      <c r="D6" s="33"/>
      <c r="E6" s="34"/>
      <c r="F6" s="33"/>
      <c r="G6" s="34"/>
      <c r="H6" s="33"/>
      <c r="I6" s="34"/>
      <c r="J6" s="33"/>
      <c r="K6" s="34"/>
      <c r="L6" s="33"/>
      <c r="M6" s="34"/>
      <c r="N6" s="33"/>
      <c r="O6" s="34"/>
      <c r="P6" s="33"/>
      <c r="Q6" s="34"/>
      <c r="R6" s="33"/>
      <c r="S6" s="34"/>
      <c r="T6" s="33"/>
      <c r="U6" s="34"/>
    </row>
    <row r="7" spans="1:21" ht="15" customHeight="1">
      <c r="A7" s="25" t="s">
        <v>27</v>
      </c>
      <c r="B7" s="32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  <c r="M7" s="11" t="s">
        <v>39</v>
      </c>
      <c r="N7" s="11" t="s">
        <v>40</v>
      </c>
      <c r="O7" s="11" t="s">
        <v>41</v>
      </c>
      <c r="P7" s="11" t="s">
        <v>42</v>
      </c>
      <c r="Q7" s="11" t="s">
        <v>43</v>
      </c>
      <c r="R7" s="11" t="s">
        <v>44</v>
      </c>
      <c r="S7" s="11" t="s">
        <v>45</v>
      </c>
      <c r="T7" s="11" t="s">
        <v>46</v>
      </c>
      <c r="U7" s="11" t="s">
        <v>47</v>
      </c>
    </row>
    <row r="8" spans="1:21" ht="15" customHeight="1">
      <c r="A8" s="39" t="s">
        <v>69</v>
      </c>
      <c r="B8" s="39"/>
      <c r="C8" s="12"/>
      <c r="D8" s="13"/>
      <c r="E8" s="13"/>
      <c r="F8" s="13"/>
      <c r="G8" s="13"/>
      <c r="H8" s="13"/>
      <c r="I8" s="13"/>
      <c r="J8" s="12"/>
      <c r="K8" s="13"/>
      <c r="L8" s="12"/>
      <c r="M8" s="12"/>
      <c r="N8" s="12"/>
      <c r="O8" s="13"/>
      <c r="P8" s="13"/>
      <c r="Q8" s="13"/>
      <c r="R8" s="13"/>
      <c r="S8" s="13"/>
      <c r="T8" s="13"/>
      <c r="U8" s="12"/>
    </row>
    <row r="9" spans="1:21" ht="15" customHeight="1">
      <c r="A9" s="3">
        <v>17</v>
      </c>
      <c r="B9" s="3" t="s">
        <v>70</v>
      </c>
      <c r="C9" s="7"/>
      <c r="D9" s="1">
        <v>43643</v>
      </c>
      <c r="E9" s="1">
        <v>0</v>
      </c>
      <c r="F9" s="1">
        <v>0</v>
      </c>
      <c r="G9" s="2">
        <v>8942</v>
      </c>
      <c r="H9" s="1">
        <v>8715</v>
      </c>
      <c r="I9" s="4">
        <f aca="true" t="shared" si="0" ref="I9:I17">+H9-G9</f>
        <v>-227</v>
      </c>
      <c r="J9" s="8"/>
      <c r="K9" s="2">
        <v>1265906</v>
      </c>
      <c r="L9" s="4">
        <f aca="true" t="shared" si="1" ref="L9:L17">+C9+D9+E9+F9-I9-J9+K9</f>
        <v>1309776</v>
      </c>
      <c r="M9" s="2">
        <v>0</v>
      </c>
      <c r="N9" s="8"/>
      <c r="O9" s="2">
        <v>142806</v>
      </c>
      <c r="P9" s="2">
        <v>0</v>
      </c>
      <c r="Q9" s="2">
        <v>306270</v>
      </c>
      <c r="R9" s="2">
        <v>460272</v>
      </c>
      <c r="S9" s="2">
        <v>34863</v>
      </c>
      <c r="T9" s="2">
        <v>365565</v>
      </c>
      <c r="U9" s="4">
        <f aca="true" t="shared" si="2" ref="U9:U17">SUM(M9:T9)</f>
        <v>1309776</v>
      </c>
    </row>
    <row r="10" spans="1:21" ht="15" customHeight="1">
      <c r="A10" s="3">
        <v>18</v>
      </c>
      <c r="B10" s="3" t="s">
        <v>71</v>
      </c>
      <c r="C10" s="7"/>
      <c r="D10" s="1">
        <v>212528</v>
      </c>
      <c r="E10" s="1">
        <v>9424.24</v>
      </c>
      <c r="F10" s="1">
        <v>0</v>
      </c>
      <c r="G10" s="2">
        <v>16786.58</v>
      </c>
      <c r="H10" s="1">
        <v>15295.96</v>
      </c>
      <c r="I10" s="4">
        <f t="shared" si="0"/>
        <v>-1490.6200000000026</v>
      </c>
      <c r="J10" s="8"/>
      <c r="K10" s="2">
        <v>719430</v>
      </c>
      <c r="L10" s="4">
        <f t="shared" si="1"/>
        <v>942872.86</v>
      </c>
      <c r="M10" s="2">
        <v>9817</v>
      </c>
      <c r="N10" s="8"/>
      <c r="O10" s="2">
        <v>207396</v>
      </c>
      <c r="P10" s="2">
        <v>15</v>
      </c>
      <c r="Q10" s="2">
        <v>245193</v>
      </c>
      <c r="R10" s="2">
        <v>113692</v>
      </c>
      <c r="S10" s="2">
        <v>37590.86</v>
      </c>
      <c r="T10" s="2">
        <v>329169</v>
      </c>
      <c r="U10" s="4">
        <f t="shared" si="2"/>
        <v>942872.86</v>
      </c>
    </row>
    <row r="11" spans="1:21" ht="15" customHeight="1">
      <c r="A11" s="3">
        <v>19</v>
      </c>
      <c r="B11" s="3" t="s">
        <v>72</v>
      </c>
      <c r="C11" s="7"/>
      <c r="D11" s="1">
        <v>23710</v>
      </c>
      <c r="E11" s="1">
        <v>17541.99</v>
      </c>
      <c r="F11" s="1">
        <v>0</v>
      </c>
      <c r="G11" s="2">
        <v>5824.97</v>
      </c>
      <c r="H11" s="1">
        <v>6920.94</v>
      </c>
      <c r="I11" s="4">
        <f t="shared" si="0"/>
        <v>1095.9699999999993</v>
      </c>
      <c r="J11" s="8"/>
      <c r="K11" s="2">
        <v>184602</v>
      </c>
      <c r="L11" s="4">
        <f t="shared" si="1"/>
        <v>224758.02000000002</v>
      </c>
      <c r="M11" s="2">
        <v>0</v>
      </c>
      <c r="N11" s="8"/>
      <c r="O11" s="2">
        <v>44280</v>
      </c>
      <c r="P11" s="2">
        <v>0</v>
      </c>
      <c r="Q11" s="2">
        <v>5369</v>
      </c>
      <c r="R11" s="2">
        <v>29707</v>
      </c>
      <c r="S11" s="2">
        <v>0</v>
      </c>
      <c r="T11" s="2">
        <v>145402.02</v>
      </c>
      <c r="U11" s="4">
        <f t="shared" si="2"/>
        <v>224758.02</v>
      </c>
    </row>
    <row r="12" spans="1:21" ht="15" customHeight="1">
      <c r="A12" s="3">
        <v>20</v>
      </c>
      <c r="B12" s="3" t="s">
        <v>73</v>
      </c>
      <c r="C12" s="7"/>
      <c r="D12" s="1">
        <v>109335</v>
      </c>
      <c r="E12" s="1">
        <v>0</v>
      </c>
      <c r="F12" s="1">
        <v>141810</v>
      </c>
      <c r="G12" s="2">
        <v>16160</v>
      </c>
      <c r="H12" s="1">
        <v>22204</v>
      </c>
      <c r="I12" s="4">
        <f t="shared" si="0"/>
        <v>6044</v>
      </c>
      <c r="J12" s="8"/>
      <c r="K12" s="2">
        <v>495333</v>
      </c>
      <c r="L12" s="4">
        <f t="shared" si="1"/>
        <v>740434</v>
      </c>
      <c r="M12" s="2">
        <v>162631</v>
      </c>
      <c r="N12" s="8"/>
      <c r="O12" s="2">
        <v>108935</v>
      </c>
      <c r="P12" s="2">
        <v>0</v>
      </c>
      <c r="Q12" s="2">
        <v>416585</v>
      </c>
      <c r="R12" s="2">
        <v>52283</v>
      </c>
      <c r="S12" s="2">
        <v>0</v>
      </c>
      <c r="T12" s="2">
        <v>0</v>
      </c>
      <c r="U12" s="4">
        <f t="shared" si="2"/>
        <v>740434</v>
      </c>
    </row>
    <row r="13" spans="1:21" ht="15" customHeight="1">
      <c r="A13" s="3">
        <v>21</v>
      </c>
      <c r="B13" s="3" t="s">
        <v>74</v>
      </c>
      <c r="C13" s="7"/>
      <c r="D13" s="1">
        <v>0</v>
      </c>
      <c r="E13" s="1">
        <v>0</v>
      </c>
      <c r="F13" s="1">
        <v>0</v>
      </c>
      <c r="G13" s="2">
        <v>4662</v>
      </c>
      <c r="H13" s="1">
        <v>3261</v>
      </c>
      <c r="I13" s="4">
        <f t="shared" si="0"/>
        <v>-1401</v>
      </c>
      <c r="J13" s="8"/>
      <c r="K13" s="2">
        <v>51035</v>
      </c>
      <c r="L13" s="4">
        <f t="shared" si="1"/>
        <v>52436</v>
      </c>
      <c r="M13" s="2">
        <v>0</v>
      </c>
      <c r="N13" s="8"/>
      <c r="O13" s="2">
        <v>0</v>
      </c>
      <c r="P13" s="2">
        <v>0</v>
      </c>
      <c r="Q13" s="2">
        <v>39894</v>
      </c>
      <c r="R13" s="2">
        <v>12542</v>
      </c>
      <c r="S13" s="2">
        <v>0</v>
      </c>
      <c r="T13" s="2">
        <v>0</v>
      </c>
      <c r="U13" s="4">
        <f t="shared" si="2"/>
        <v>52436</v>
      </c>
    </row>
    <row r="14" spans="1:21" ht="15" customHeight="1">
      <c r="A14" s="3">
        <v>22</v>
      </c>
      <c r="B14" s="3" t="s">
        <v>75</v>
      </c>
      <c r="C14" s="7"/>
      <c r="D14" s="1">
        <v>0</v>
      </c>
      <c r="E14" s="1">
        <v>0</v>
      </c>
      <c r="F14" s="1">
        <v>0</v>
      </c>
      <c r="G14" s="2">
        <v>4739</v>
      </c>
      <c r="H14" s="1">
        <v>5134</v>
      </c>
      <c r="I14" s="4">
        <f t="shared" si="0"/>
        <v>395</v>
      </c>
      <c r="J14" s="8"/>
      <c r="K14" s="2">
        <v>69547</v>
      </c>
      <c r="L14" s="4">
        <f t="shared" si="1"/>
        <v>69152</v>
      </c>
      <c r="M14" s="2">
        <v>0</v>
      </c>
      <c r="N14" s="8"/>
      <c r="O14" s="2">
        <v>53184</v>
      </c>
      <c r="P14" s="2">
        <v>0</v>
      </c>
      <c r="Q14" s="2">
        <v>5250</v>
      </c>
      <c r="R14" s="2">
        <v>10390</v>
      </c>
      <c r="S14" s="2">
        <v>0</v>
      </c>
      <c r="T14" s="2">
        <v>328</v>
      </c>
      <c r="U14" s="4">
        <f t="shared" si="2"/>
        <v>69152</v>
      </c>
    </row>
    <row r="15" spans="1:21" ht="15" customHeight="1">
      <c r="A15" s="3">
        <v>23</v>
      </c>
      <c r="B15" s="3" t="s">
        <v>76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77</v>
      </c>
      <c r="C16" s="7"/>
      <c r="D16" s="1">
        <v>1431</v>
      </c>
      <c r="E16" s="1">
        <v>0</v>
      </c>
      <c r="F16" s="1">
        <v>1944</v>
      </c>
      <c r="G16" s="1">
        <v>16963</v>
      </c>
      <c r="H16" s="1">
        <v>11007</v>
      </c>
      <c r="I16" s="4">
        <f t="shared" si="0"/>
        <v>-5956</v>
      </c>
      <c r="J16" s="8"/>
      <c r="K16" s="2">
        <v>110855</v>
      </c>
      <c r="L16" s="4">
        <f t="shared" si="1"/>
        <v>120186</v>
      </c>
      <c r="M16" s="2">
        <v>0</v>
      </c>
      <c r="N16" s="8"/>
      <c r="O16" s="2">
        <v>70949</v>
      </c>
      <c r="P16" s="2">
        <v>0</v>
      </c>
      <c r="Q16" s="2">
        <v>8214</v>
      </c>
      <c r="R16" s="2">
        <v>41023</v>
      </c>
      <c r="S16" s="2">
        <v>0</v>
      </c>
      <c r="T16" s="2">
        <v>0</v>
      </c>
      <c r="U16" s="4">
        <f t="shared" si="2"/>
        <v>120186</v>
      </c>
    </row>
    <row r="17" spans="1:21" ht="15" customHeight="1">
      <c r="A17" s="3">
        <v>25</v>
      </c>
      <c r="B17" s="3" t="s">
        <v>78</v>
      </c>
      <c r="C17" s="7"/>
      <c r="D17" s="1">
        <v>0</v>
      </c>
      <c r="E17" s="1">
        <v>0</v>
      </c>
      <c r="F17" s="1">
        <v>827</v>
      </c>
      <c r="G17" s="1">
        <v>38054</v>
      </c>
      <c r="H17" s="1">
        <v>34766</v>
      </c>
      <c r="I17" s="4">
        <f t="shared" si="0"/>
        <v>-3288</v>
      </c>
      <c r="J17" s="8"/>
      <c r="K17" s="2">
        <v>496363.52</v>
      </c>
      <c r="L17" s="4">
        <f t="shared" si="1"/>
        <v>500478.52</v>
      </c>
      <c r="M17" s="2">
        <v>0</v>
      </c>
      <c r="N17" s="8"/>
      <c r="O17" s="2">
        <v>0</v>
      </c>
      <c r="P17" s="2">
        <v>0</v>
      </c>
      <c r="Q17" s="2">
        <v>327222</v>
      </c>
      <c r="R17" s="2">
        <v>172008.52</v>
      </c>
      <c r="S17" s="2">
        <v>1248</v>
      </c>
      <c r="T17" s="2">
        <v>0</v>
      </c>
      <c r="U17" s="4">
        <f t="shared" si="2"/>
        <v>500478.52</v>
      </c>
    </row>
    <row r="18" spans="1:21" ht="15" customHeight="1">
      <c r="A18" s="31"/>
      <c r="B18" s="31" t="s">
        <v>79</v>
      </c>
      <c r="C18" s="5">
        <f aca="true" t="shared" si="3" ref="C18:U18">SUM(C9:C17)</f>
        <v>0</v>
      </c>
      <c r="D18" s="5">
        <f t="shared" si="3"/>
        <v>390647</v>
      </c>
      <c r="E18" s="5">
        <f t="shared" si="3"/>
        <v>26966.230000000003</v>
      </c>
      <c r="F18" s="5">
        <f t="shared" si="3"/>
        <v>144581</v>
      </c>
      <c r="G18" s="5">
        <f t="shared" si="3"/>
        <v>112131.55</v>
      </c>
      <c r="H18" s="5">
        <f t="shared" si="3"/>
        <v>107303.9</v>
      </c>
      <c r="I18" s="14">
        <f t="shared" si="3"/>
        <v>-4827.650000000003</v>
      </c>
      <c r="J18" s="5">
        <f t="shared" si="3"/>
        <v>0</v>
      </c>
      <c r="K18" s="6">
        <f t="shared" si="3"/>
        <v>3393071.52</v>
      </c>
      <c r="L18" s="14">
        <f t="shared" si="3"/>
        <v>3960093.4</v>
      </c>
      <c r="M18" s="14">
        <f t="shared" si="3"/>
        <v>172448</v>
      </c>
      <c r="N18" s="14">
        <f t="shared" si="3"/>
        <v>0</v>
      </c>
      <c r="O18" s="5">
        <f t="shared" si="3"/>
        <v>627550</v>
      </c>
      <c r="P18" s="5">
        <f t="shared" si="3"/>
        <v>15</v>
      </c>
      <c r="Q18" s="5">
        <f t="shared" si="3"/>
        <v>1353997</v>
      </c>
      <c r="R18" s="5">
        <f t="shared" si="3"/>
        <v>891917.52</v>
      </c>
      <c r="S18" s="5">
        <f t="shared" si="3"/>
        <v>73701.86</v>
      </c>
      <c r="T18" s="5">
        <f t="shared" si="3"/>
        <v>840464.02</v>
      </c>
      <c r="U18" s="14">
        <f t="shared" si="3"/>
        <v>3960093.4</v>
      </c>
    </row>
    <row r="22" spans="7:10" ht="15" customHeight="1">
      <c r="G22" s="51" t="s">
        <v>80</v>
      </c>
      <c r="H22" s="51"/>
      <c r="I22" s="51"/>
      <c r="J22" s="15">
        <f>+('semilavorati aggregato'!J28)-('semilavorati aggregato'!K28+'monomeri aggregato'!K18)</f>
        <v>33206.30999999959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2019-04-16T14:17:53Z</cp:lastPrinted>
  <dcterms:created xsi:type="dcterms:W3CDTF">2019-04-16T14:42:14Z</dcterms:created>
  <dcterms:modified xsi:type="dcterms:W3CDTF">2019-04-16T14:18:01Z</dcterms:modified>
  <cp:category/>
  <cp:version/>
  <cp:contentType/>
  <cp:contentStatus/>
</cp:coreProperties>
</file>