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<sst xmlns="http://schemas.openxmlformats.org/spreadsheetml/2006/main" count="258" uniqueCount="82">
  <si>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</si>
  <si>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</si>
  <si>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</si>
  <si>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</si>
  <si>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</si>
  <si>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</si>
  <si>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</si>
  <si>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</si>
  <si>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</si>
  <si>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</si>
  <si>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</si>
  <si>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</si>
  <si>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</si>
  <si>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</si>
  <si>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</si>
  <si>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</si>
  <si>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</si>
  <si>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</si>
  <si>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</si>
  <si>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</si>
  <si>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</si>
  <si>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</si>
  <si>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</si>
  <si>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</si>
  <si>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</si>
  <si>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</si>
  <si>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luglio 2018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</si>
  <si>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</si>
  <si>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</si>
  <si>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</si>
  <si>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</si>
  <si>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</si>
  <si>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</si>
  <si>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</si>
  <si>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</si>
  <si>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</si>
  <si>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</si>
  <si>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</si>
  <si>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</si>
  <si>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</si>
  <si>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</si>
  <si>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</si>
  <si>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</si>
  <si>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</si>
  <si>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</si>
  <si>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</si>
  <si>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</si>
  <si>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</si>
  <si>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</si>
  <si>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</si>
  <si>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</si>
  <si>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</si>
  <si>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</si>
  <si>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</si>
  <si>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</si>
  <si>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</si>
  <si>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</si>
  <si>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</si>
  <si>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</si>
  <si>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</si>
  <si>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</si>
  <si>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</si>
  <si>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</si>
  <si>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</si>
  <si>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</si>
  <si>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</si>
  <si>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</si>
  <si>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</si>
  <si>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</si>
  <si>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</si>
  <si>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</si>
  <si>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</si>
  <si>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</si>
  <si>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</si>
  <si>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</si>
  <si>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</si>
  <si>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</si>
  <si>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</si>
  <si>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</si>
  <si>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</si>
  <si>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</si>
  <si>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gennaio-luglio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</si>
</sst>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2" fillId="37" borderId="13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3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10" fillId="34" borderId="28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9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9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3" borderId="33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9" fillId="44" borderId="33" xfId="0" applyFont="1" applyFill="1" applyBorder="1" applyAlignment="1" applyProtection="1">
      <alignment horizontal="center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9" fillId="34" borderId="39" xfId="0" applyFont="1" applyFill="1" applyBorder="1" applyAlignment="1" applyProtection="1">
      <alignment horizontal="center" textRotation="90" wrapText="1"/>
      <protection/>
    </xf>
    <xf numFmtId="0" fontId="0" fillId="33" borderId="40" xfId="0" applyFill="1" applyBorder="1" applyAlignment="1" applyProtection="1">
      <alignment horizontal="left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4" borderId="14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40" borderId="11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4" fontId="11" fillId="40" borderId="14" xfId="0" applyNumberFormat="1" applyFont="1" applyFill="1" applyBorder="1" applyAlignment="1" applyProtection="1">
      <alignment horizontal="right"/>
      <protection/>
    </xf>
    <xf numFmtId="4" fontId="11" fillId="40" borderId="14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4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3" fillId="41" borderId="11" xfId="0" applyFont="1" applyFill="1" applyBorder="1" applyAlignment="1" applyProtection="1">
      <alignment horizontal="left"/>
      <protection/>
    </xf>
    <xf numFmtId="0" fontId="3" fillId="41" borderId="40" xfId="0" applyFont="1" applyFill="1" applyBorder="1" applyAlignment="1" applyProtection="1">
      <alignment horizontal="left"/>
      <protection/>
    </xf>
    <xf numFmtId="4" fontId="3" fillId="41" borderId="14" xfId="0" applyNumberFormat="1" applyFont="1" applyFill="1" applyBorder="1" applyAlignment="1" applyProtection="1">
      <alignment horizontal="right"/>
      <protection/>
    </xf>
    <xf numFmtId="4" fontId="3" fillId="41" borderId="43" xfId="0" applyNumberFormat="1" applyFont="1" applyFill="1" applyBorder="1" applyAlignment="1" applyProtection="1">
      <alignment horizontal="right"/>
      <protection/>
    </xf>
    <xf numFmtId="0" fontId="27" fillId="34" borderId="26" xfId="0" applyFont="1" applyFill="1" applyBorder="1" applyAlignment="1" applyProtection="1">
      <alignment horizontal="center" wrapText="1"/>
      <protection/>
    </xf>
    <xf numFmtId="0" fontId="27" fillId="34" borderId="27" xfId="0" applyFont="1" applyFill="1" applyBorder="1" applyAlignment="1" applyProtection="1">
      <alignment horizontal="center" wrapText="1"/>
      <protection/>
    </xf>
    <xf numFmtId="0" fontId="27" fillId="34" borderId="28" xfId="0" applyFont="1" applyFill="1" applyBorder="1" applyAlignment="1" applyProtection="1">
      <alignment horizontal="center" wrapText="1"/>
      <protection/>
    </xf>
    <xf numFmtId="0" fontId="27" fillId="34" borderId="22" xfId="0" applyFont="1" applyFill="1" applyBorder="1" applyAlignment="1" applyProtection="1">
      <alignment horizontal="center" wrapText="1"/>
      <protection/>
    </xf>
    <xf numFmtId="0" fontId="27" fillId="34" borderId="0" xfId="0" applyFont="1" applyFill="1" applyBorder="1" applyAlignment="1" applyProtection="1">
      <alignment horizontal="center" wrapText="1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left"/>
      <protection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44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4" fontId="3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9" xfId="0" applyFont="1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/>
      <protection/>
    </xf>
    <xf numFmtId="0" fontId="2" fillId="38" borderId="19" xfId="0" applyFont="1" applyFill="1" applyBorder="1" applyAlignment="1" applyProtection="1">
      <alignment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3" fillId="42" borderId="24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22" width="10.7109375" style="0" customWidth="1"/>
  </cols>
  <sheetData>
    <row r="1" spans="1:22" ht="21" customHeight="1">
      <c r="A1" s="23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55" t="s">
        <v>1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4"/>
      <c r="B2" s="56" t="s">
        <v>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6" t="s">
        <v>3</v>
      </c>
      <c r="O2" s="46"/>
      <c r="P2" s="46"/>
      <c r="Q2" s="46"/>
      <c r="R2" s="46"/>
      <c r="S2" s="46"/>
      <c r="T2" s="46"/>
      <c r="U2" s="46"/>
      <c r="V2" s="46"/>
    </row>
    <row r="3" spans="1:22" ht="16.5" customHeight="1">
      <c r="A3" s="21"/>
      <c r="B3" s="30"/>
      <c r="C3" s="20"/>
      <c r="D3" s="57" t="s">
        <v>4</v>
      </c>
      <c r="E3" s="58"/>
      <c r="F3" s="58"/>
      <c r="G3" s="58"/>
      <c r="H3" s="58"/>
      <c r="I3" s="58"/>
      <c r="J3" s="58"/>
      <c r="K3" s="58"/>
      <c r="L3" s="58"/>
      <c r="M3" s="59"/>
      <c r="N3" s="60" t="s">
        <v>5</v>
      </c>
      <c r="O3" s="61"/>
      <c r="P3" s="61"/>
      <c r="Q3" s="61"/>
      <c r="R3" s="61"/>
      <c r="S3" s="61"/>
      <c r="T3" s="61"/>
      <c r="U3" s="61"/>
      <c r="V3" s="62"/>
    </row>
    <row r="4" spans="1:22" ht="12.75" customHeight="1">
      <c r="A4" s="41" t="s">
        <v>6</v>
      </c>
      <c r="B4" s="42"/>
      <c r="C4" s="43"/>
      <c r="D4" s="63" t="s">
        <v>7</v>
      </c>
      <c r="E4" s="64" t="s">
        <v>8</v>
      </c>
      <c r="F4" s="63" t="s">
        <v>9</v>
      </c>
      <c r="G4" s="64" t="s">
        <v>10</v>
      </c>
      <c r="H4" s="63" t="s">
        <v>11</v>
      </c>
      <c r="I4" s="64" t="s">
        <v>12</v>
      </c>
      <c r="J4" s="63" t="s">
        <v>13</v>
      </c>
      <c r="K4" s="64" t="s">
        <v>14</v>
      </c>
      <c r="L4" s="63" t="s">
        <v>15</v>
      </c>
      <c r="M4" s="64" t="s">
        <v>16</v>
      </c>
      <c r="N4" s="63" t="s">
        <v>17</v>
      </c>
      <c r="O4" s="64" t="s">
        <v>18</v>
      </c>
      <c r="P4" s="63" t="s">
        <v>19</v>
      </c>
      <c r="Q4" s="64" t="s">
        <v>20</v>
      </c>
      <c r="R4" s="63" t="s">
        <v>21</v>
      </c>
      <c r="S4" s="64" t="s">
        <v>22</v>
      </c>
      <c r="T4" s="63" t="s">
        <v>23</v>
      </c>
      <c r="U4" s="64" t="s">
        <v>24</v>
      </c>
      <c r="V4" s="63" t="s">
        <v>25</v>
      </c>
    </row>
    <row r="5" spans="1:22" ht="15.75" customHeight="1">
      <c r="A5" s="35" t="s">
        <v>26</v>
      </c>
      <c r="B5" s="65"/>
      <c r="C5" s="37"/>
      <c r="D5" s="66"/>
      <c r="E5" s="67"/>
      <c r="F5" s="66"/>
      <c r="G5" s="67"/>
      <c r="H5" s="66"/>
      <c r="I5" s="67"/>
      <c r="J5" s="66"/>
      <c r="K5" s="67"/>
      <c r="L5" s="66"/>
      <c r="M5" s="67"/>
      <c r="N5" s="66"/>
      <c r="O5" s="67"/>
      <c r="P5" s="66"/>
      <c r="Q5" s="67"/>
      <c r="R5" s="66"/>
      <c r="S5" s="67"/>
      <c r="T5" s="66"/>
      <c r="U5" s="67"/>
      <c r="V5" s="66"/>
    </row>
    <row r="6" spans="1:22" ht="124.5" customHeight="1">
      <c r="A6" s="35"/>
      <c r="B6" s="65"/>
      <c r="C6" s="37"/>
      <c r="D6" s="68"/>
      <c r="E6" s="69"/>
      <c r="F6" s="68"/>
      <c r="G6" s="69"/>
      <c r="H6" s="68"/>
      <c r="I6" s="69"/>
      <c r="J6" s="68"/>
      <c r="K6" s="69"/>
      <c r="L6" s="68"/>
      <c r="M6" s="69"/>
      <c r="N6" s="68"/>
      <c r="O6" s="69"/>
      <c r="P6" s="68"/>
      <c r="Q6" s="69"/>
      <c r="R6" s="68"/>
      <c r="S6" s="69"/>
      <c r="T6" s="68"/>
      <c r="U6" s="69"/>
      <c r="V6" s="68"/>
    </row>
    <row r="7" spans="1:22" ht="15" customHeight="1">
      <c r="A7" s="25" t="s">
        <v>27</v>
      </c>
      <c r="B7" s="38" t="s">
        <v>28</v>
      </c>
      <c r="C7" s="38"/>
      <c r="D7" s="22" t="s">
        <v>29</v>
      </c>
      <c r="E7" s="22" t="s">
        <v>30</v>
      </c>
      <c r="F7" s="22" t="s">
        <v>31</v>
      </c>
      <c r="G7" s="22" t="s">
        <v>32</v>
      </c>
      <c r="H7" s="22" t="s">
        <v>33</v>
      </c>
      <c r="I7" s="22" t="s">
        <v>34</v>
      </c>
      <c r="J7" s="22" t="s">
        <v>35</v>
      </c>
      <c r="K7" s="22" t="s">
        <v>36</v>
      </c>
      <c r="L7" s="22" t="s">
        <v>37</v>
      </c>
      <c r="M7" s="22" t="s">
        <v>38</v>
      </c>
      <c r="N7" s="22" t="s">
        <v>39</v>
      </c>
      <c r="O7" s="22" t="s">
        <v>40</v>
      </c>
      <c r="P7" s="22" t="s">
        <v>41</v>
      </c>
      <c r="Q7" s="22" t="s">
        <v>42</v>
      </c>
      <c r="R7" s="22" t="s">
        <v>43</v>
      </c>
      <c r="S7" s="22" t="s">
        <v>44</v>
      </c>
      <c r="T7" s="22" t="s">
        <v>45</v>
      </c>
      <c r="U7" s="22" t="s">
        <v>46</v>
      </c>
      <c r="V7" s="22" t="s">
        <v>47</v>
      </c>
    </row>
    <row r="8" spans="1:22" ht="15" customHeight="1">
      <c r="A8" s="39" t="s">
        <v>48</v>
      </c>
      <c r="B8" s="39"/>
      <c r="C8" s="40"/>
      <c r="D8" s="16"/>
      <c r="E8" s="17"/>
      <c r="F8" s="17"/>
      <c r="G8" s="17"/>
      <c r="H8" s="17"/>
      <c r="I8" s="17"/>
      <c r="J8" s="18"/>
      <c r="K8" s="17"/>
      <c r="L8" s="17"/>
      <c r="M8" s="19"/>
      <c r="N8" s="17"/>
      <c r="O8" s="17"/>
      <c r="P8" s="17"/>
      <c r="Q8" s="17"/>
      <c r="R8" s="17"/>
      <c r="S8" s="17"/>
      <c r="T8" s="17"/>
      <c r="U8" s="17"/>
      <c r="V8" s="19"/>
    </row>
    <row r="9" spans="1:22" ht="15" customHeight="1">
      <c r="A9" s="26">
        <v>1</v>
      </c>
      <c r="B9" s="49" t="s">
        <v>49</v>
      </c>
      <c r="C9" s="70"/>
      <c r="D9" s="71">
        <v>9090</v>
      </c>
      <c r="E9" s="71">
        <v>0</v>
      </c>
      <c r="F9" s="71">
        <v>934</v>
      </c>
      <c r="G9" s="72">
        <v>0</v>
      </c>
      <c r="H9" s="72">
        <v>0</v>
      </c>
      <c r="I9" s="72">
        <v>0</v>
      </c>
      <c r="J9" s="73">
        <f aca="true" t="shared" si="0" ref="J9:J19">+I9-H9</f>
        <v>0</v>
      </c>
      <c r="K9" s="72">
        <v>7229</v>
      </c>
      <c r="L9" s="74">
        <v>64655.8</v>
      </c>
      <c r="M9" s="75">
        <f aca="true" t="shared" si="1" ref="M9:M26">D9+E9+F9+G9-(J9+K9)+L9</f>
        <v>67450.8</v>
      </c>
      <c r="N9" s="72">
        <v>5990</v>
      </c>
      <c r="O9" s="76">
        <v>6731</v>
      </c>
      <c r="P9" s="72">
        <v>0</v>
      </c>
      <c r="Q9" s="72">
        <v>0</v>
      </c>
      <c r="R9" s="72">
        <v>0</v>
      </c>
      <c r="S9" s="72">
        <v>0</v>
      </c>
      <c r="T9" s="72">
        <v>53348.8</v>
      </c>
      <c r="U9" s="77">
        <v>1381</v>
      </c>
      <c r="V9" s="78">
        <f aca="true" t="shared" si="2" ref="V9:V19">SUM(N9:U9)</f>
        <v>67450.8</v>
      </c>
    </row>
    <row r="10" spans="1:22" ht="15" customHeight="1">
      <c r="A10" s="26">
        <v>2</v>
      </c>
      <c r="B10" s="49" t="s">
        <v>50</v>
      </c>
      <c r="C10" s="70"/>
      <c r="D10" s="71">
        <v>22482</v>
      </c>
      <c r="E10" s="71">
        <v>0</v>
      </c>
      <c r="F10" s="71">
        <v>0</v>
      </c>
      <c r="G10" s="72">
        <v>2101</v>
      </c>
      <c r="H10" s="72">
        <v>11709</v>
      </c>
      <c r="I10" s="72">
        <v>11059</v>
      </c>
      <c r="J10" s="73">
        <f t="shared" si="0"/>
        <v>-650</v>
      </c>
      <c r="K10" s="72">
        <v>23134</v>
      </c>
      <c r="L10" s="74">
        <v>9393</v>
      </c>
      <c r="M10" s="75">
        <f t="shared" si="1"/>
        <v>11492</v>
      </c>
      <c r="N10" s="72">
        <v>7305</v>
      </c>
      <c r="O10" s="76">
        <v>0</v>
      </c>
      <c r="P10" s="72">
        <v>4047</v>
      </c>
      <c r="Q10" s="72">
        <v>0</v>
      </c>
      <c r="R10" s="72">
        <v>140</v>
      </c>
      <c r="S10" s="72">
        <v>0</v>
      </c>
      <c r="T10" s="72">
        <v>0</v>
      </c>
      <c r="U10" s="77">
        <v>0</v>
      </c>
      <c r="V10" s="78">
        <f t="shared" si="2"/>
        <v>11492</v>
      </c>
    </row>
    <row r="11" spans="1:22" ht="15" customHeight="1">
      <c r="A11" s="27">
        <v>3</v>
      </c>
      <c r="B11" s="79" t="s">
        <v>51</v>
      </c>
      <c r="C11" s="80"/>
      <c r="D11" s="71">
        <v>211315</v>
      </c>
      <c r="E11" s="71">
        <v>0</v>
      </c>
      <c r="F11" s="71">
        <v>0</v>
      </c>
      <c r="G11" s="71">
        <v>97462</v>
      </c>
      <c r="H11" s="72">
        <v>113424</v>
      </c>
      <c r="I11" s="72">
        <v>103895</v>
      </c>
      <c r="J11" s="73">
        <f t="shared" si="0"/>
        <v>-9529</v>
      </c>
      <c r="K11" s="72">
        <v>318306</v>
      </c>
      <c r="L11" s="74">
        <v>0</v>
      </c>
      <c r="M11" s="75">
        <f t="shared" si="1"/>
        <v>0</v>
      </c>
      <c r="N11" s="72">
        <v>0</v>
      </c>
      <c r="O11" s="76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7">
        <v>0</v>
      </c>
      <c r="V11" s="78">
        <f t="shared" si="2"/>
        <v>0</v>
      </c>
    </row>
    <row r="12" spans="1:22" ht="15" customHeight="1">
      <c r="A12" s="26">
        <v>4</v>
      </c>
      <c r="B12" s="49" t="s">
        <v>52</v>
      </c>
      <c r="C12" s="70"/>
      <c r="D12" s="71">
        <v>84806</v>
      </c>
      <c r="E12" s="71">
        <v>0</v>
      </c>
      <c r="F12" s="71">
        <v>0</v>
      </c>
      <c r="G12" s="72">
        <v>0</v>
      </c>
      <c r="H12" s="72">
        <v>44297</v>
      </c>
      <c r="I12" s="71">
        <v>37453</v>
      </c>
      <c r="J12" s="73">
        <f t="shared" si="0"/>
        <v>-6844</v>
      </c>
      <c r="K12" s="72">
        <v>91650</v>
      </c>
      <c r="L12" s="74">
        <v>0</v>
      </c>
      <c r="M12" s="75">
        <f t="shared" si="1"/>
        <v>0</v>
      </c>
      <c r="N12" s="72">
        <v>0</v>
      </c>
      <c r="O12" s="76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7">
        <v>0</v>
      </c>
      <c r="V12" s="78">
        <f t="shared" si="2"/>
        <v>0</v>
      </c>
    </row>
    <row r="13" spans="1:22" ht="15" customHeight="1">
      <c r="A13" s="26">
        <v>5</v>
      </c>
      <c r="B13" s="49" t="s">
        <v>53</v>
      </c>
      <c r="C13" s="70"/>
      <c r="D13" s="71">
        <v>43122</v>
      </c>
      <c r="E13" s="71">
        <v>0</v>
      </c>
      <c r="F13" s="71">
        <v>0</v>
      </c>
      <c r="G13" s="72">
        <v>33113</v>
      </c>
      <c r="H13" s="72">
        <v>65441</v>
      </c>
      <c r="I13" s="72">
        <v>71903</v>
      </c>
      <c r="J13" s="73">
        <f t="shared" si="0"/>
        <v>6462</v>
      </c>
      <c r="K13" s="72">
        <v>72603</v>
      </c>
      <c r="L13" s="74">
        <v>60969</v>
      </c>
      <c r="M13" s="75">
        <f t="shared" si="1"/>
        <v>58139</v>
      </c>
      <c r="N13" s="72">
        <v>0</v>
      </c>
      <c r="O13" s="76">
        <v>0</v>
      </c>
      <c r="P13" s="72">
        <v>0</v>
      </c>
      <c r="Q13" s="72">
        <v>0</v>
      </c>
      <c r="R13" s="72">
        <v>36926</v>
      </c>
      <c r="S13" s="72">
        <v>21213</v>
      </c>
      <c r="T13" s="72">
        <v>0</v>
      </c>
      <c r="U13" s="77">
        <v>0</v>
      </c>
      <c r="V13" s="78">
        <f t="shared" si="2"/>
        <v>58139</v>
      </c>
    </row>
    <row r="14" spans="1:22" ht="15" customHeight="1">
      <c r="A14" s="26">
        <v>6</v>
      </c>
      <c r="B14" s="49" t="s">
        <v>54</v>
      </c>
      <c r="C14" s="70"/>
      <c r="D14" s="71">
        <v>25109</v>
      </c>
      <c r="E14" s="72">
        <v>0</v>
      </c>
      <c r="F14" s="72">
        <v>0</v>
      </c>
      <c r="G14" s="72">
        <v>0</v>
      </c>
      <c r="H14" s="72">
        <v>4166</v>
      </c>
      <c r="I14" s="72">
        <v>13912</v>
      </c>
      <c r="J14" s="73">
        <f t="shared" si="0"/>
        <v>9746</v>
      </c>
      <c r="K14" s="72">
        <v>18731</v>
      </c>
      <c r="L14" s="74">
        <v>12547</v>
      </c>
      <c r="M14" s="75">
        <f t="shared" si="1"/>
        <v>9179</v>
      </c>
      <c r="N14" s="72">
        <v>8987</v>
      </c>
      <c r="O14" s="76">
        <v>0</v>
      </c>
      <c r="P14" s="72">
        <v>0</v>
      </c>
      <c r="Q14" s="72">
        <v>0</v>
      </c>
      <c r="R14" s="72">
        <v>0</v>
      </c>
      <c r="S14" s="72">
        <v>0</v>
      </c>
      <c r="T14" s="72">
        <v>192</v>
      </c>
      <c r="U14" s="77">
        <v>0</v>
      </c>
      <c r="V14" s="78">
        <f t="shared" si="2"/>
        <v>9179</v>
      </c>
    </row>
    <row r="15" spans="1:22" ht="15" customHeight="1">
      <c r="A15" s="26">
        <v>7</v>
      </c>
      <c r="B15" s="49" t="s">
        <v>55</v>
      </c>
      <c r="C15" s="70"/>
      <c r="D15" s="71">
        <v>8938</v>
      </c>
      <c r="E15" s="72">
        <v>0</v>
      </c>
      <c r="F15" s="72">
        <v>0</v>
      </c>
      <c r="G15" s="72">
        <v>5490.32</v>
      </c>
      <c r="H15" s="72">
        <v>11623.2</v>
      </c>
      <c r="I15" s="72">
        <v>9944.98</v>
      </c>
      <c r="J15" s="73">
        <f t="shared" si="0"/>
        <v>-1678.2200000000012</v>
      </c>
      <c r="K15" s="72">
        <v>12271.55</v>
      </c>
      <c r="L15" s="74">
        <v>0</v>
      </c>
      <c r="M15" s="75">
        <f t="shared" si="1"/>
        <v>3834.9900000000016</v>
      </c>
      <c r="N15" s="72">
        <v>0</v>
      </c>
      <c r="O15" s="76">
        <v>0</v>
      </c>
      <c r="P15" s="72">
        <v>0</v>
      </c>
      <c r="Q15" s="72">
        <v>0</v>
      </c>
      <c r="R15" s="72">
        <v>0</v>
      </c>
      <c r="S15" s="72">
        <v>0</v>
      </c>
      <c r="T15" s="72">
        <v>3835</v>
      </c>
      <c r="U15" s="77">
        <v>0</v>
      </c>
      <c r="V15" s="78">
        <f t="shared" si="2"/>
        <v>3835</v>
      </c>
    </row>
    <row r="16" spans="1:22" ht="15" customHeight="1">
      <c r="A16" s="26">
        <v>8</v>
      </c>
      <c r="B16" s="49" t="s">
        <v>56</v>
      </c>
      <c r="C16" s="70"/>
      <c r="D16" s="71">
        <v>5490</v>
      </c>
      <c r="E16" s="72">
        <v>9039.68</v>
      </c>
      <c r="F16" s="72">
        <v>0</v>
      </c>
      <c r="G16" s="72">
        <v>0</v>
      </c>
      <c r="H16" s="72">
        <v>30519.37</v>
      </c>
      <c r="I16" s="72">
        <v>35103.86</v>
      </c>
      <c r="J16" s="73">
        <f t="shared" si="0"/>
        <v>4584.490000000002</v>
      </c>
      <c r="K16" s="72">
        <v>5430.11</v>
      </c>
      <c r="L16" s="74">
        <v>11172</v>
      </c>
      <c r="M16" s="75">
        <f t="shared" si="1"/>
        <v>15687.079999999998</v>
      </c>
      <c r="N16" s="72">
        <v>0</v>
      </c>
      <c r="O16" s="76">
        <v>1776.08</v>
      </c>
      <c r="P16" s="72">
        <v>0</v>
      </c>
      <c r="Q16" s="72">
        <v>0</v>
      </c>
      <c r="R16" s="72">
        <v>9054</v>
      </c>
      <c r="S16" s="72">
        <v>0</v>
      </c>
      <c r="T16" s="72">
        <v>4857</v>
      </c>
      <c r="U16" s="77">
        <v>0</v>
      </c>
      <c r="V16" s="78">
        <f t="shared" si="2"/>
        <v>15687.08</v>
      </c>
    </row>
    <row r="17" spans="1:22" ht="15" customHeight="1">
      <c r="A17" s="26">
        <v>9</v>
      </c>
      <c r="B17" s="49" t="s">
        <v>57</v>
      </c>
      <c r="C17" s="70"/>
      <c r="D17" s="71">
        <v>0</v>
      </c>
      <c r="E17" s="72">
        <v>0</v>
      </c>
      <c r="F17" s="72">
        <v>0</v>
      </c>
      <c r="G17" s="72">
        <v>0</v>
      </c>
      <c r="H17" s="72">
        <v>8857</v>
      </c>
      <c r="I17" s="72">
        <v>8384</v>
      </c>
      <c r="J17" s="73">
        <f t="shared" si="0"/>
        <v>-473</v>
      </c>
      <c r="K17" s="72">
        <v>375</v>
      </c>
      <c r="L17" s="74">
        <v>0</v>
      </c>
      <c r="M17" s="75">
        <f t="shared" si="1"/>
        <v>98</v>
      </c>
      <c r="N17" s="72">
        <v>0</v>
      </c>
      <c r="O17" s="76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7">
        <v>98</v>
      </c>
      <c r="V17" s="78">
        <f t="shared" si="2"/>
        <v>98</v>
      </c>
    </row>
    <row r="18" spans="1:22" ht="15" customHeight="1">
      <c r="A18" s="26">
        <v>10</v>
      </c>
      <c r="B18" s="49" t="s">
        <v>58</v>
      </c>
      <c r="C18" s="70"/>
      <c r="D18" s="71"/>
      <c r="E18" s="72"/>
      <c r="F18" s="72"/>
      <c r="G18" s="72"/>
      <c r="H18" s="72"/>
      <c r="I18" s="72"/>
      <c r="J18" s="73">
        <f t="shared" si="0"/>
        <v>0</v>
      </c>
      <c r="K18" s="72"/>
      <c r="L18" s="74"/>
      <c r="M18" s="75">
        <f t="shared" si="1"/>
        <v>0</v>
      </c>
      <c r="N18" s="72"/>
      <c r="O18" s="76"/>
      <c r="P18" s="72"/>
      <c r="Q18" s="72"/>
      <c r="R18" s="72"/>
      <c r="S18" s="72"/>
      <c r="T18" s="72"/>
      <c r="U18" s="77"/>
      <c r="V18" s="78">
        <f t="shared" si="2"/>
        <v>0</v>
      </c>
    </row>
    <row r="19" spans="1:22" ht="15" customHeight="1">
      <c r="A19" s="26">
        <v>11</v>
      </c>
      <c r="B19" s="49" t="s">
        <v>59</v>
      </c>
      <c r="C19" s="70"/>
      <c r="D19" s="71">
        <v>0</v>
      </c>
      <c r="E19" s="72">
        <v>0</v>
      </c>
      <c r="F19" s="72">
        <v>3036.47</v>
      </c>
      <c r="G19" s="72">
        <v>3069.42</v>
      </c>
      <c r="H19" s="72">
        <v>17115.88</v>
      </c>
      <c r="I19" s="72">
        <v>12240.22</v>
      </c>
      <c r="J19" s="73">
        <f t="shared" si="0"/>
        <v>-4875.660000000002</v>
      </c>
      <c r="K19" s="72">
        <v>6811.49</v>
      </c>
      <c r="L19" s="74">
        <v>7300.78</v>
      </c>
      <c r="M19" s="75">
        <f t="shared" si="1"/>
        <v>11470.84</v>
      </c>
      <c r="N19" s="72">
        <v>0</v>
      </c>
      <c r="O19" s="76">
        <v>0</v>
      </c>
      <c r="P19" s="72">
        <v>0</v>
      </c>
      <c r="Q19" s="72">
        <v>0</v>
      </c>
      <c r="R19" s="72">
        <v>2021.8</v>
      </c>
      <c r="S19" s="72">
        <v>4486.33</v>
      </c>
      <c r="T19" s="72">
        <v>4962.71</v>
      </c>
      <c r="U19" s="77">
        <v>0</v>
      </c>
      <c r="V19" s="78">
        <f t="shared" si="2"/>
        <v>11470.84</v>
      </c>
    </row>
    <row r="20" spans="1:22" ht="15" customHeight="1">
      <c r="A20" s="28"/>
      <c r="B20" s="81" t="s">
        <v>60</v>
      </c>
      <c r="C20" s="82"/>
      <c r="D20" s="83">
        <f aca="true" t="shared" si="3" ref="D20:L20">SUM(D9:D19)</f>
        <v>410352</v>
      </c>
      <c r="E20" s="83">
        <f t="shared" si="3"/>
        <v>9039.68</v>
      </c>
      <c r="F20" s="83">
        <f t="shared" si="3"/>
        <v>3970.47</v>
      </c>
      <c r="G20" s="83">
        <f t="shared" si="3"/>
        <v>141235.74000000002</v>
      </c>
      <c r="H20" s="83">
        <f t="shared" si="3"/>
        <v>307152.45</v>
      </c>
      <c r="I20" s="83">
        <f t="shared" si="3"/>
        <v>303895.06</v>
      </c>
      <c r="J20" s="83">
        <f t="shared" si="3"/>
        <v>-3257.3900000000012</v>
      </c>
      <c r="K20" s="83">
        <f t="shared" si="3"/>
        <v>556541.15</v>
      </c>
      <c r="L20" s="83">
        <f t="shared" si="3"/>
        <v>166037.58</v>
      </c>
      <c r="M20" s="84">
        <f t="shared" si="1"/>
        <v>177351.71</v>
      </c>
      <c r="N20" s="83">
        <f aca="true" t="shared" si="4" ref="N20:V20">SUM(N9:N19)</f>
        <v>22282</v>
      </c>
      <c r="O20" s="83">
        <f t="shared" si="4"/>
        <v>8507.08</v>
      </c>
      <c r="P20" s="83">
        <f t="shared" si="4"/>
        <v>4047</v>
      </c>
      <c r="Q20" s="83">
        <f t="shared" si="4"/>
        <v>0</v>
      </c>
      <c r="R20" s="83">
        <f t="shared" si="4"/>
        <v>48141.8</v>
      </c>
      <c r="S20" s="83">
        <f t="shared" si="4"/>
        <v>25699.33</v>
      </c>
      <c r="T20" s="83">
        <f t="shared" si="4"/>
        <v>67195.51000000001</v>
      </c>
      <c r="U20" s="83">
        <f t="shared" si="4"/>
        <v>1479</v>
      </c>
      <c r="V20" s="85">
        <f t="shared" si="4"/>
        <v>177351.71999999997</v>
      </c>
    </row>
    <row r="21" spans="1:22" ht="15" customHeight="1">
      <c r="A21" s="26">
        <v>12</v>
      </c>
      <c r="B21" s="49" t="s">
        <v>61</v>
      </c>
      <c r="C21" s="70"/>
      <c r="D21" s="71">
        <v>0</v>
      </c>
      <c r="E21" s="72">
        <v>28665</v>
      </c>
      <c r="F21" s="72">
        <v>0</v>
      </c>
      <c r="G21" s="72">
        <v>0</v>
      </c>
      <c r="H21" s="72">
        <v>12389</v>
      </c>
      <c r="I21" s="72">
        <v>9131</v>
      </c>
      <c r="J21" s="73">
        <f>+I21-H21</f>
        <v>-3258</v>
      </c>
      <c r="K21" s="72">
        <v>39918</v>
      </c>
      <c r="L21" s="74">
        <v>50240</v>
      </c>
      <c r="M21" s="75">
        <f t="shared" si="1"/>
        <v>42245</v>
      </c>
      <c r="N21" s="72">
        <v>15705</v>
      </c>
      <c r="O21" s="76">
        <v>0</v>
      </c>
      <c r="P21" s="72">
        <v>17586</v>
      </c>
      <c r="Q21" s="72">
        <v>0</v>
      </c>
      <c r="R21" s="72">
        <v>8019</v>
      </c>
      <c r="S21" s="72">
        <v>0</v>
      </c>
      <c r="T21" s="72">
        <v>935</v>
      </c>
      <c r="U21" s="77">
        <v>0</v>
      </c>
      <c r="V21" s="78">
        <f>SUM(N21:U21)</f>
        <v>42245</v>
      </c>
    </row>
    <row r="22" spans="1:22" ht="15" customHeight="1">
      <c r="A22" s="26">
        <v>13</v>
      </c>
      <c r="B22" s="49" t="s">
        <v>62</v>
      </c>
      <c r="C22" s="70"/>
      <c r="D22" s="71">
        <v>9093</v>
      </c>
      <c r="E22" s="72">
        <v>1291</v>
      </c>
      <c r="F22" s="72">
        <v>5160</v>
      </c>
      <c r="G22" s="72">
        <v>4006</v>
      </c>
      <c r="H22" s="72">
        <v>95750</v>
      </c>
      <c r="I22" s="72">
        <v>79646</v>
      </c>
      <c r="J22" s="73">
        <f>+I22-H22</f>
        <v>-16104</v>
      </c>
      <c r="K22" s="72">
        <v>35213</v>
      </c>
      <c r="L22" s="74">
        <v>156886</v>
      </c>
      <c r="M22" s="75">
        <f t="shared" si="1"/>
        <v>157327</v>
      </c>
      <c r="N22" s="72">
        <v>82523</v>
      </c>
      <c r="O22" s="76">
        <v>0</v>
      </c>
      <c r="P22" s="72">
        <v>22064</v>
      </c>
      <c r="Q22" s="72">
        <v>0</v>
      </c>
      <c r="R22" s="72">
        <v>4495</v>
      </c>
      <c r="S22" s="72">
        <v>48245</v>
      </c>
      <c r="T22" s="72">
        <v>0</v>
      </c>
      <c r="U22" s="77">
        <v>0</v>
      </c>
      <c r="V22" s="78">
        <f>SUM(N22:U22)</f>
        <v>157327</v>
      </c>
    </row>
    <row r="23" spans="1:22" ht="15" customHeight="1">
      <c r="A23" s="26">
        <v>14</v>
      </c>
      <c r="B23" s="49" t="s">
        <v>63</v>
      </c>
      <c r="C23" s="70"/>
      <c r="D23" s="71">
        <v>0</v>
      </c>
      <c r="E23" s="72">
        <v>0</v>
      </c>
      <c r="F23" s="72">
        <v>6672</v>
      </c>
      <c r="G23" s="72">
        <v>8233</v>
      </c>
      <c r="H23" s="72">
        <v>16990</v>
      </c>
      <c r="I23" s="72">
        <v>22266</v>
      </c>
      <c r="J23" s="73">
        <f>+I23-H23</f>
        <v>5276</v>
      </c>
      <c r="K23" s="72">
        <v>31736</v>
      </c>
      <c r="L23" s="74">
        <v>22287</v>
      </c>
      <c r="M23" s="75">
        <f t="shared" si="1"/>
        <v>180</v>
      </c>
      <c r="N23" s="72">
        <v>0</v>
      </c>
      <c r="O23" s="76">
        <v>0</v>
      </c>
      <c r="P23" s="72">
        <v>0</v>
      </c>
      <c r="Q23" s="72">
        <v>0</v>
      </c>
      <c r="R23" s="72">
        <v>180</v>
      </c>
      <c r="S23" s="72">
        <v>0</v>
      </c>
      <c r="T23" s="72">
        <v>0</v>
      </c>
      <c r="U23" s="77">
        <v>0</v>
      </c>
      <c r="V23" s="78">
        <f>SUM(N23:U23)</f>
        <v>180</v>
      </c>
    </row>
    <row r="24" spans="1:22" ht="15" customHeight="1">
      <c r="A24" s="28"/>
      <c r="B24" s="81" t="s">
        <v>64</v>
      </c>
      <c r="C24" s="82"/>
      <c r="D24" s="83">
        <f aca="true" t="shared" si="5" ref="D24:L24">SUM(D21:D23)</f>
        <v>9093</v>
      </c>
      <c r="E24" s="83">
        <f t="shared" si="5"/>
        <v>29956</v>
      </c>
      <c r="F24" s="83">
        <f t="shared" si="5"/>
        <v>11832</v>
      </c>
      <c r="G24" s="83">
        <f t="shared" si="5"/>
        <v>12239</v>
      </c>
      <c r="H24" s="83">
        <f t="shared" si="5"/>
        <v>125129</v>
      </c>
      <c r="I24" s="83">
        <f t="shared" si="5"/>
        <v>111043</v>
      </c>
      <c r="J24" s="83">
        <f t="shared" si="5"/>
        <v>-14086</v>
      </c>
      <c r="K24" s="83">
        <f t="shared" si="5"/>
        <v>106867</v>
      </c>
      <c r="L24" s="86">
        <f t="shared" si="5"/>
        <v>229413</v>
      </c>
      <c r="M24" s="84">
        <f t="shared" si="1"/>
        <v>199752</v>
      </c>
      <c r="N24" s="83">
        <f aca="true" t="shared" si="6" ref="N24:V24">SUM(N21:N23)</f>
        <v>98228</v>
      </c>
      <c r="O24" s="83">
        <f t="shared" si="6"/>
        <v>0</v>
      </c>
      <c r="P24" s="83">
        <f t="shared" si="6"/>
        <v>39650</v>
      </c>
      <c r="Q24" s="83">
        <f t="shared" si="6"/>
        <v>0</v>
      </c>
      <c r="R24" s="83">
        <f t="shared" si="6"/>
        <v>12694</v>
      </c>
      <c r="S24" s="83">
        <f t="shared" si="6"/>
        <v>48245</v>
      </c>
      <c r="T24" s="83">
        <f t="shared" si="6"/>
        <v>935</v>
      </c>
      <c r="U24" s="83">
        <f t="shared" si="6"/>
        <v>0</v>
      </c>
      <c r="V24" s="85">
        <f t="shared" si="6"/>
        <v>199752</v>
      </c>
    </row>
    <row r="25" spans="1:22" ht="15" customHeight="1">
      <c r="A25" s="26">
        <v>15</v>
      </c>
      <c r="B25" s="49" t="s">
        <v>65</v>
      </c>
      <c r="C25" s="70"/>
      <c r="D25" s="71">
        <v>61068</v>
      </c>
      <c r="E25" s="72">
        <v>1074.12</v>
      </c>
      <c r="F25" s="72">
        <v>1584.9</v>
      </c>
      <c r="G25" s="72">
        <v>0</v>
      </c>
      <c r="H25" s="72">
        <v>0</v>
      </c>
      <c r="I25" s="72">
        <v>0</v>
      </c>
      <c r="J25" s="73">
        <f>+I25-H25</f>
        <v>0</v>
      </c>
      <c r="K25" s="72">
        <v>1074.12</v>
      </c>
      <c r="L25" s="74">
        <v>0</v>
      </c>
      <c r="M25" s="75">
        <f t="shared" si="1"/>
        <v>62652.9</v>
      </c>
      <c r="N25" s="72">
        <v>0</v>
      </c>
      <c r="O25" s="76">
        <v>0</v>
      </c>
      <c r="P25" s="72">
        <v>0</v>
      </c>
      <c r="Q25" s="72">
        <v>0</v>
      </c>
      <c r="R25" s="72">
        <v>0</v>
      </c>
      <c r="S25" s="72">
        <v>0</v>
      </c>
      <c r="T25" s="72">
        <v>62652.9</v>
      </c>
      <c r="U25" s="77">
        <v>0</v>
      </c>
      <c r="V25" s="78">
        <f>SUM(N25:U25)</f>
        <v>62652.9</v>
      </c>
    </row>
    <row r="26" spans="1:22" ht="15" customHeight="1">
      <c r="A26" s="26">
        <v>16</v>
      </c>
      <c r="B26" s="49" t="s">
        <v>66</v>
      </c>
      <c r="C26" s="70"/>
      <c r="D26" s="71">
        <v>0</v>
      </c>
      <c r="E26" s="72">
        <v>3006</v>
      </c>
      <c r="F26" s="72">
        <v>0</v>
      </c>
      <c r="G26" s="72">
        <v>0</v>
      </c>
      <c r="H26" s="72">
        <v>3373</v>
      </c>
      <c r="I26" s="72">
        <v>2075</v>
      </c>
      <c r="J26" s="73">
        <f>+I26-H26</f>
        <v>-1298</v>
      </c>
      <c r="K26" s="72">
        <v>4304</v>
      </c>
      <c r="L26" s="74">
        <v>4304</v>
      </c>
      <c r="M26" s="75">
        <f t="shared" si="1"/>
        <v>4304</v>
      </c>
      <c r="N26" s="72">
        <v>4304</v>
      </c>
      <c r="O26" s="76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7">
        <v>0</v>
      </c>
      <c r="V26" s="78">
        <f>SUM(N26:U26)</f>
        <v>4304</v>
      </c>
    </row>
    <row r="27" spans="1:22" ht="15" customHeight="1">
      <c r="A27" s="28"/>
      <c r="B27" s="81" t="s">
        <v>67</v>
      </c>
      <c r="C27" s="82"/>
      <c r="D27" s="87">
        <f aca="true" t="shared" si="7" ref="D27:J27">SUM(D25:D26)</f>
        <v>61068</v>
      </c>
      <c r="E27" s="87">
        <f t="shared" si="7"/>
        <v>4080.12</v>
      </c>
      <c r="F27" s="87">
        <f t="shared" si="7"/>
        <v>1584.9</v>
      </c>
      <c r="G27" s="87">
        <f t="shared" si="7"/>
        <v>0</v>
      </c>
      <c r="H27" s="87">
        <f t="shared" si="7"/>
        <v>3373</v>
      </c>
      <c r="I27" s="87">
        <f t="shared" si="7"/>
        <v>2075</v>
      </c>
      <c r="J27" s="87">
        <f t="shared" si="7"/>
        <v>-1298</v>
      </c>
      <c r="K27" s="87">
        <f>L27+M27-(D27+E27+F27+G27)</f>
        <v>5601.999999999985</v>
      </c>
      <c r="L27" s="87">
        <f>SUM(K25:K26)</f>
        <v>5378.12</v>
      </c>
      <c r="M27" s="87">
        <f aca="true" t="shared" si="8" ref="M27:V27">SUM(M25:M26)</f>
        <v>66956.9</v>
      </c>
      <c r="N27" s="87">
        <f t="shared" si="8"/>
        <v>4304</v>
      </c>
      <c r="O27" s="87">
        <f t="shared" si="8"/>
        <v>0</v>
      </c>
      <c r="P27" s="87">
        <f t="shared" si="8"/>
        <v>0</v>
      </c>
      <c r="Q27" s="87">
        <f t="shared" si="8"/>
        <v>0</v>
      </c>
      <c r="R27" s="87">
        <f t="shared" si="8"/>
        <v>0</v>
      </c>
      <c r="S27" s="87">
        <f t="shared" si="8"/>
        <v>0</v>
      </c>
      <c r="T27" s="87">
        <f t="shared" si="8"/>
        <v>62652.9</v>
      </c>
      <c r="U27" s="87">
        <f t="shared" si="8"/>
        <v>0</v>
      </c>
      <c r="V27" s="88">
        <f t="shared" si="8"/>
        <v>66956.9</v>
      </c>
    </row>
    <row r="28" spans="1:22" ht="15" customHeight="1">
      <c r="A28" s="29"/>
      <c r="B28" s="89" t="s">
        <v>68</v>
      </c>
      <c r="C28" s="90"/>
      <c r="D28" s="91">
        <f aca="true" t="shared" si="9" ref="D28:V28">+D20+D24+D27</f>
        <v>480513</v>
      </c>
      <c r="E28" s="91">
        <f t="shared" si="9"/>
        <v>43075.8</v>
      </c>
      <c r="F28" s="91">
        <f t="shared" si="9"/>
        <v>17387.37</v>
      </c>
      <c r="G28" s="91">
        <f t="shared" si="9"/>
        <v>153474.74000000002</v>
      </c>
      <c r="H28" s="91">
        <f t="shared" si="9"/>
        <v>435654.45</v>
      </c>
      <c r="I28" s="91">
        <f t="shared" si="9"/>
        <v>417013.06</v>
      </c>
      <c r="J28" s="91">
        <f t="shared" si="9"/>
        <v>-18641.39</v>
      </c>
      <c r="K28" s="91">
        <f t="shared" si="9"/>
        <v>669010.15</v>
      </c>
      <c r="L28" s="91">
        <f t="shared" si="9"/>
        <v>400828.69999999995</v>
      </c>
      <c r="M28" s="91">
        <f t="shared" si="9"/>
        <v>444060.61</v>
      </c>
      <c r="N28" s="91">
        <f t="shared" si="9"/>
        <v>124814</v>
      </c>
      <c r="O28" s="91">
        <f t="shared" si="9"/>
        <v>8507.08</v>
      </c>
      <c r="P28" s="91">
        <f t="shared" si="9"/>
        <v>43697</v>
      </c>
      <c r="Q28" s="91">
        <f t="shared" si="9"/>
        <v>0</v>
      </c>
      <c r="R28" s="91">
        <f t="shared" si="9"/>
        <v>60835.8</v>
      </c>
      <c r="S28" s="91">
        <f t="shared" si="9"/>
        <v>73944.33</v>
      </c>
      <c r="T28" s="91">
        <f t="shared" si="9"/>
        <v>130783.41</v>
      </c>
      <c r="U28" s="91">
        <f t="shared" si="9"/>
        <v>1479</v>
      </c>
      <c r="V28" s="92">
        <f t="shared" si="9"/>
        <v>444060.62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11.0039062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23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55" t="s">
        <v>1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4"/>
      <c r="B2" s="56" t="s">
        <v>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6" t="s">
        <v>3</v>
      </c>
      <c r="O2" s="46"/>
      <c r="P2" s="46"/>
      <c r="Q2" s="46"/>
      <c r="R2" s="46"/>
      <c r="S2" s="46"/>
      <c r="T2" s="46"/>
      <c r="U2" s="46"/>
      <c r="V2" s="46"/>
    </row>
    <row r="3" spans="1:22" ht="16.5" customHeight="1">
      <c r="A3" s="9"/>
      <c r="B3" s="9"/>
      <c r="C3" s="10"/>
      <c r="D3" s="57" t="s">
        <v>4</v>
      </c>
      <c r="E3" s="58"/>
      <c r="F3" s="58"/>
      <c r="G3" s="58"/>
      <c r="H3" s="58"/>
      <c r="I3" s="58"/>
      <c r="J3" s="58"/>
      <c r="K3" s="58"/>
      <c r="L3" s="58"/>
      <c r="M3" s="59"/>
      <c r="N3" s="60" t="s">
        <v>5</v>
      </c>
      <c r="O3" s="61"/>
      <c r="P3" s="61"/>
      <c r="Q3" s="61"/>
      <c r="R3" s="61"/>
      <c r="S3" s="61"/>
      <c r="T3" s="61"/>
      <c r="U3" s="61"/>
      <c r="V3" s="62"/>
    </row>
    <row r="4" spans="1:22" ht="12.75" customHeight="1">
      <c r="A4" s="93" t="s">
        <v>6</v>
      </c>
      <c r="B4" s="94"/>
      <c r="C4" s="95"/>
      <c r="D4" s="63" t="s">
        <v>7</v>
      </c>
      <c r="E4" s="64" t="s">
        <v>8</v>
      </c>
      <c r="F4" s="63" t="s">
        <v>9</v>
      </c>
      <c r="G4" s="64" t="s">
        <v>10</v>
      </c>
      <c r="H4" s="63" t="s">
        <v>11</v>
      </c>
      <c r="I4" s="64" t="s">
        <v>12</v>
      </c>
      <c r="J4" s="63" t="s">
        <v>13</v>
      </c>
      <c r="K4" s="64" t="s">
        <v>14</v>
      </c>
      <c r="L4" s="63" t="s">
        <v>15</v>
      </c>
      <c r="M4" s="64" t="s">
        <v>16</v>
      </c>
      <c r="N4" s="63" t="s">
        <v>17</v>
      </c>
      <c r="O4" s="64" t="s">
        <v>18</v>
      </c>
      <c r="P4" s="63" t="s">
        <v>19</v>
      </c>
      <c r="Q4" s="64" t="s">
        <v>20</v>
      </c>
      <c r="R4" s="63" t="s">
        <v>21</v>
      </c>
      <c r="S4" s="64" t="s">
        <v>22</v>
      </c>
      <c r="T4" s="63" t="s">
        <v>23</v>
      </c>
      <c r="U4" s="64" t="s">
        <v>24</v>
      </c>
      <c r="V4" s="63" t="s">
        <v>25</v>
      </c>
    </row>
    <row r="5" spans="1:22" ht="15.75" customHeight="1">
      <c r="A5" s="96" t="s">
        <v>26</v>
      </c>
      <c r="B5" s="97"/>
      <c r="C5" s="98"/>
      <c r="D5" s="66"/>
      <c r="E5" s="67"/>
      <c r="F5" s="66"/>
      <c r="G5" s="67"/>
      <c r="H5" s="66"/>
      <c r="I5" s="67"/>
      <c r="J5" s="66"/>
      <c r="K5" s="67"/>
      <c r="L5" s="66"/>
      <c r="M5" s="67"/>
      <c r="N5" s="66"/>
      <c r="O5" s="67"/>
      <c r="P5" s="66"/>
      <c r="Q5" s="67"/>
      <c r="R5" s="66"/>
      <c r="S5" s="67"/>
      <c r="T5" s="66"/>
      <c r="U5" s="67"/>
      <c r="V5" s="66"/>
    </row>
    <row r="6" spans="1:22" ht="136.5" customHeight="1">
      <c r="A6" s="52"/>
      <c r="B6" s="99"/>
      <c r="C6" s="54"/>
      <c r="D6" s="68"/>
      <c r="E6" s="69"/>
      <c r="F6" s="68"/>
      <c r="G6" s="69"/>
      <c r="H6" s="68"/>
      <c r="I6" s="69"/>
      <c r="J6" s="68"/>
      <c r="K6" s="69"/>
      <c r="L6" s="68"/>
      <c r="M6" s="69"/>
      <c r="N6" s="68"/>
      <c r="O6" s="69"/>
      <c r="P6" s="68"/>
      <c r="Q6" s="69"/>
      <c r="R6" s="68"/>
      <c r="S6" s="69"/>
      <c r="T6" s="68"/>
      <c r="U6" s="69"/>
      <c r="V6" s="68"/>
    </row>
    <row r="7" spans="1:22" ht="15" customHeight="1">
      <c r="A7" s="25" t="s">
        <v>27</v>
      </c>
      <c r="B7" s="38" t="s">
        <v>28</v>
      </c>
      <c r="C7" s="38"/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  <c r="L7" s="11" t="s">
        <v>37</v>
      </c>
      <c r="M7" s="11" t="s">
        <v>38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1" t="s">
        <v>44</v>
      </c>
      <c r="T7" s="11" t="s">
        <v>45</v>
      </c>
      <c r="U7" s="11" t="s">
        <v>46</v>
      </c>
      <c r="V7" s="11" t="s">
        <v>47</v>
      </c>
    </row>
    <row r="8" spans="1:22" ht="15" customHeight="1">
      <c r="A8" s="39" t="s">
        <v>69</v>
      </c>
      <c r="B8" s="39"/>
      <c r="C8" s="39"/>
      <c r="D8" s="12"/>
      <c r="E8" s="13"/>
      <c r="F8" s="13"/>
      <c r="G8" s="13"/>
      <c r="H8" s="13"/>
      <c r="I8" s="13"/>
      <c r="J8" s="13"/>
      <c r="K8" s="12"/>
      <c r="L8" s="13"/>
      <c r="M8" s="12"/>
      <c r="N8" s="12"/>
      <c r="O8" s="12"/>
      <c r="P8" s="13"/>
      <c r="Q8" s="13"/>
      <c r="R8" s="13"/>
      <c r="S8" s="13"/>
      <c r="T8" s="13"/>
      <c r="U8" s="13"/>
      <c r="V8" s="12"/>
    </row>
    <row r="9" spans="1:22" ht="15" customHeight="1">
      <c r="A9" s="3">
        <v>17</v>
      </c>
      <c r="B9" s="49" t="s">
        <v>70</v>
      </c>
      <c r="C9" s="100"/>
      <c r="D9" s="7"/>
      <c r="E9" s="101">
        <v>10757</v>
      </c>
      <c r="F9" s="101">
        <v>0</v>
      </c>
      <c r="G9" s="101">
        <v>0</v>
      </c>
      <c r="H9" s="102">
        <v>21215</v>
      </c>
      <c r="I9" s="101">
        <v>14767</v>
      </c>
      <c r="J9" s="103">
        <f aca="true" t="shared" si="0" ref="J9:J17">+I9-H9</f>
        <v>-6448</v>
      </c>
      <c r="K9" s="104"/>
      <c r="L9" s="102">
        <v>90251</v>
      </c>
      <c r="M9" s="103">
        <f aca="true" t="shared" si="1" ref="M9:M17">+D9+E9+F9+G9-J9-K9+L9</f>
        <v>107456</v>
      </c>
      <c r="N9" s="102">
        <v>0</v>
      </c>
      <c r="O9" s="104"/>
      <c r="P9" s="102">
        <v>18146</v>
      </c>
      <c r="Q9" s="102">
        <v>0</v>
      </c>
      <c r="R9" s="102">
        <v>30631</v>
      </c>
      <c r="S9" s="102">
        <v>29865</v>
      </c>
      <c r="T9" s="102">
        <v>0</v>
      </c>
      <c r="U9" s="102">
        <v>28814</v>
      </c>
      <c r="V9" s="103">
        <f aca="true" t="shared" si="2" ref="V9:V17">SUM(N9:U9)</f>
        <v>107456</v>
      </c>
    </row>
    <row r="10" spans="1:22" ht="15" customHeight="1">
      <c r="A10" s="3">
        <v>18</v>
      </c>
      <c r="B10" s="49" t="s">
        <v>71</v>
      </c>
      <c r="C10" s="100"/>
      <c r="D10" s="7"/>
      <c r="E10" s="101">
        <v>21720</v>
      </c>
      <c r="F10" s="101">
        <v>0</v>
      </c>
      <c r="G10" s="101">
        <v>0</v>
      </c>
      <c r="H10" s="102">
        <v>14856.78</v>
      </c>
      <c r="I10" s="101">
        <v>17470.22</v>
      </c>
      <c r="J10" s="103">
        <f t="shared" si="0"/>
        <v>2613.4400000000005</v>
      </c>
      <c r="K10" s="104"/>
      <c r="L10" s="102">
        <v>53995</v>
      </c>
      <c r="M10" s="103">
        <f t="shared" si="1"/>
        <v>73101.56</v>
      </c>
      <c r="N10" s="102">
        <v>0</v>
      </c>
      <c r="O10" s="104"/>
      <c r="P10" s="102">
        <v>20488</v>
      </c>
      <c r="Q10" s="102">
        <v>0</v>
      </c>
      <c r="R10" s="102">
        <v>19453</v>
      </c>
      <c r="S10" s="102">
        <v>8655</v>
      </c>
      <c r="T10" s="102">
        <v>525.56</v>
      </c>
      <c r="U10" s="102">
        <v>23980</v>
      </c>
      <c r="V10" s="103">
        <f t="shared" si="2"/>
        <v>73101.56</v>
      </c>
    </row>
    <row r="11" spans="1:22" ht="15" customHeight="1">
      <c r="A11" s="3">
        <v>19</v>
      </c>
      <c r="B11" s="49" t="s">
        <v>72</v>
      </c>
      <c r="C11" s="100"/>
      <c r="D11" s="7"/>
      <c r="E11" s="101">
        <v>2364</v>
      </c>
      <c r="F11" s="101">
        <v>1779.37</v>
      </c>
      <c r="G11" s="101">
        <v>0</v>
      </c>
      <c r="H11" s="102">
        <v>5941.72</v>
      </c>
      <c r="I11" s="101">
        <v>7467.59</v>
      </c>
      <c r="J11" s="103">
        <f t="shared" si="0"/>
        <v>1525.87</v>
      </c>
      <c r="K11" s="104"/>
      <c r="L11" s="102">
        <v>13924</v>
      </c>
      <c r="M11" s="103">
        <f t="shared" si="1"/>
        <v>16541.5</v>
      </c>
      <c r="N11" s="102">
        <v>0</v>
      </c>
      <c r="O11" s="104"/>
      <c r="P11" s="102">
        <v>4280</v>
      </c>
      <c r="Q11" s="102">
        <v>0</v>
      </c>
      <c r="R11" s="102">
        <v>515</v>
      </c>
      <c r="S11" s="102">
        <v>0</v>
      </c>
      <c r="T11" s="102">
        <v>0</v>
      </c>
      <c r="U11" s="102">
        <v>11746.5</v>
      </c>
      <c r="V11" s="103">
        <f t="shared" si="2"/>
        <v>16541.5</v>
      </c>
    </row>
    <row r="12" spans="1:22" ht="15" customHeight="1">
      <c r="A12" s="3">
        <v>20</v>
      </c>
      <c r="B12" s="49" t="s">
        <v>73</v>
      </c>
      <c r="C12" s="100"/>
      <c r="D12" s="7"/>
      <c r="E12" s="101">
        <v>9536</v>
      </c>
      <c r="F12" s="101">
        <v>0</v>
      </c>
      <c r="G12" s="101">
        <v>8349</v>
      </c>
      <c r="H12" s="102">
        <v>26089</v>
      </c>
      <c r="I12" s="101">
        <v>25253</v>
      </c>
      <c r="J12" s="103">
        <f t="shared" si="0"/>
        <v>-836</v>
      </c>
      <c r="K12" s="104"/>
      <c r="L12" s="102">
        <v>46139</v>
      </c>
      <c r="M12" s="103">
        <f t="shared" si="1"/>
        <v>64860</v>
      </c>
      <c r="N12" s="102">
        <v>15910</v>
      </c>
      <c r="O12" s="104"/>
      <c r="P12" s="102">
        <v>9576</v>
      </c>
      <c r="Q12" s="102">
        <v>0</v>
      </c>
      <c r="R12" s="102">
        <v>39374</v>
      </c>
      <c r="S12" s="102">
        <v>0</v>
      </c>
      <c r="T12" s="102">
        <v>0</v>
      </c>
      <c r="U12" s="102">
        <v>0</v>
      </c>
      <c r="V12" s="103">
        <f t="shared" si="2"/>
        <v>64860</v>
      </c>
    </row>
    <row r="13" spans="1:22" ht="15" customHeight="1">
      <c r="A13" s="3">
        <v>21</v>
      </c>
      <c r="B13" s="49" t="s">
        <v>74</v>
      </c>
      <c r="C13" s="100"/>
      <c r="D13" s="7"/>
      <c r="E13" s="101">
        <v>0</v>
      </c>
      <c r="F13" s="101">
        <v>0</v>
      </c>
      <c r="G13" s="101">
        <v>0</v>
      </c>
      <c r="H13" s="102">
        <v>2558</v>
      </c>
      <c r="I13" s="101">
        <v>4373</v>
      </c>
      <c r="J13" s="103">
        <f t="shared" si="0"/>
        <v>1815</v>
      </c>
      <c r="K13" s="104"/>
      <c r="L13" s="102">
        <v>4330</v>
      </c>
      <c r="M13" s="103">
        <f t="shared" si="1"/>
        <v>2515</v>
      </c>
      <c r="N13" s="102">
        <v>0</v>
      </c>
      <c r="O13" s="104"/>
      <c r="P13" s="102">
        <v>0</v>
      </c>
      <c r="Q13" s="102">
        <v>0</v>
      </c>
      <c r="R13" s="102">
        <v>2515</v>
      </c>
      <c r="S13" s="102">
        <v>0</v>
      </c>
      <c r="T13" s="102">
        <v>0</v>
      </c>
      <c r="U13" s="102">
        <v>0</v>
      </c>
      <c r="V13" s="103">
        <f t="shared" si="2"/>
        <v>2515</v>
      </c>
    </row>
    <row r="14" spans="1:22" ht="15" customHeight="1">
      <c r="A14" s="3">
        <v>22</v>
      </c>
      <c r="B14" s="49" t="s">
        <v>75</v>
      </c>
      <c r="C14" s="100"/>
      <c r="D14" s="7"/>
      <c r="E14" s="101">
        <v>0</v>
      </c>
      <c r="F14" s="101">
        <v>0</v>
      </c>
      <c r="G14" s="101">
        <v>0</v>
      </c>
      <c r="H14" s="102">
        <v>5175</v>
      </c>
      <c r="I14" s="101">
        <v>5462</v>
      </c>
      <c r="J14" s="103">
        <f t="shared" si="0"/>
        <v>287</v>
      </c>
      <c r="K14" s="104"/>
      <c r="L14" s="102">
        <v>6606</v>
      </c>
      <c r="M14" s="103">
        <f t="shared" si="1"/>
        <v>6319</v>
      </c>
      <c r="N14" s="102">
        <v>0</v>
      </c>
      <c r="O14" s="104"/>
      <c r="P14" s="102">
        <v>5180</v>
      </c>
      <c r="Q14" s="102">
        <v>0</v>
      </c>
      <c r="R14" s="102">
        <v>1139</v>
      </c>
      <c r="S14" s="102">
        <v>0</v>
      </c>
      <c r="T14" s="102">
        <v>0</v>
      </c>
      <c r="U14" s="102">
        <v>0</v>
      </c>
      <c r="V14" s="103">
        <f t="shared" si="2"/>
        <v>6319</v>
      </c>
    </row>
    <row r="15" spans="1:22" ht="15" customHeight="1">
      <c r="A15" s="3">
        <v>23</v>
      </c>
      <c r="B15" s="49" t="s">
        <v>76</v>
      </c>
      <c r="C15" s="100"/>
      <c r="D15" s="7"/>
      <c r="E15" s="101"/>
      <c r="F15" s="101"/>
      <c r="G15" s="101"/>
      <c r="H15" s="102"/>
      <c r="I15" s="101"/>
      <c r="J15" s="103">
        <f t="shared" si="0"/>
        <v>0</v>
      </c>
      <c r="K15" s="104"/>
      <c r="L15" s="102"/>
      <c r="M15" s="103">
        <f t="shared" si="1"/>
        <v>0</v>
      </c>
      <c r="N15" s="102"/>
      <c r="O15" s="104"/>
      <c r="P15" s="102"/>
      <c r="Q15" s="102"/>
      <c r="R15" s="102"/>
      <c r="S15" s="102"/>
      <c r="T15" s="102"/>
      <c r="U15" s="102"/>
      <c r="V15" s="103">
        <f t="shared" si="2"/>
        <v>0</v>
      </c>
    </row>
    <row r="16" spans="1:22" ht="15" customHeight="1">
      <c r="A16" s="3">
        <v>24</v>
      </c>
      <c r="B16" s="49" t="s">
        <v>77</v>
      </c>
      <c r="C16" s="100"/>
      <c r="D16" s="7"/>
      <c r="E16" s="101">
        <v>0</v>
      </c>
      <c r="F16" s="101">
        <v>0</v>
      </c>
      <c r="G16" s="101">
        <v>0</v>
      </c>
      <c r="H16" s="101">
        <v>10500</v>
      </c>
      <c r="I16" s="101">
        <v>9724</v>
      </c>
      <c r="J16" s="103">
        <f t="shared" si="0"/>
        <v>-776</v>
      </c>
      <c r="K16" s="104"/>
      <c r="L16" s="102">
        <v>5664</v>
      </c>
      <c r="M16" s="103">
        <f t="shared" si="1"/>
        <v>6440</v>
      </c>
      <c r="N16" s="102">
        <v>0</v>
      </c>
      <c r="O16" s="104"/>
      <c r="P16" s="102">
        <v>1858</v>
      </c>
      <c r="Q16" s="102">
        <v>0</v>
      </c>
      <c r="R16" s="102">
        <v>223</v>
      </c>
      <c r="S16" s="102">
        <v>4359</v>
      </c>
      <c r="T16" s="102">
        <v>0</v>
      </c>
      <c r="U16" s="102">
        <v>0</v>
      </c>
      <c r="V16" s="103">
        <f t="shared" si="2"/>
        <v>6440</v>
      </c>
    </row>
    <row r="17" spans="1:22" ht="15" customHeight="1">
      <c r="A17" s="3">
        <v>25</v>
      </c>
      <c r="B17" s="49" t="s">
        <v>78</v>
      </c>
      <c r="C17" s="100"/>
      <c r="D17" s="7"/>
      <c r="E17" s="101">
        <v>0</v>
      </c>
      <c r="F17" s="101">
        <v>0</v>
      </c>
      <c r="G17" s="101">
        <v>43</v>
      </c>
      <c r="H17" s="101">
        <v>34201</v>
      </c>
      <c r="I17" s="101">
        <v>29468</v>
      </c>
      <c r="J17" s="103">
        <f t="shared" si="0"/>
        <v>-4733</v>
      </c>
      <c r="K17" s="104"/>
      <c r="L17" s="102">
        <v>42302.49</v>
      </c>
      <c r="M17" s="103">
        <f t="shared" si="1"/>
        <v>47078.49</v>
      </c>
      <c r="N17" s="102">
        <v>0</v>
      </c>
      <c r="O17" s="104"/>
      <c r="P17" s="102">
        <v>0</v>
      </c>
      <c r="Q17" s="102">
        <v>0</v>
      </c>
      <c r="R17" s="102">
        <v>30843</v>
      </c>
      <c r="S17" s="102">
        <v>16235.49</v>
      </c>
      <c r="T17" s="102">
        <v>0</v>
      </c>
      <c r="U17" s="102">
        <v>0</v>
      </c>
      <c r="V17" s="103">
        <f t="shared" si="2"/>
        <v>47078.49</v>
      </c>
    </row>
    <row r="18" spans="1:22" ht="15" customHeight="1">
      <c r="A18" s="31"/>
      <c r="B18" s="50" t="s">
        <v>79</v>
      </c>
      <c r="C18" s="105"/>
      <c r="D18" s="106">
        <f aca="true" t="shared" si="3" ref="D18:V18">SUM(D9:D17)</f>
        <v>0</v>
      </c>
      <c r="E18" s="107">
        <f t="shared" si="3"/>
        <v>44377</v>
      </c>
      <c r="F18" s="107">
        <f t="shared" si="3"/>
        <v>1779.37</v>
      </c>
      <c r="G18" s="107">
        <f t="shared" si="3"/>
        <v>8392</v>
      </c>
      <c r="H18" s="107">
        <f t="shared" si="3"/>
        <v>120536.5</v>
      </c>
      <c r="I18" s="107">
        <f t="shared" si="3"/>
        <v>113984.81</v>
      </c>
      <c r="J18" s="108">
        <f t="shared" si="3"/>
        <v>-6551.69</v>
      </c>
      <c r="K18" s="107">
        <f t="shared" si="3"/>
        <v>0</v>
      </c>
      <c r="L18" s="109">
        <f t="shared" si="3"/>
        <v>263211.49</v>
      </c>
      <c r="M18" s="108">
        <f t="shared" si="3"/>
        <v>324311.55</v>
      </c>
      <c r="N18" s="108">
        <f t="shared" si="3"/>
        <v>15910</v>
      </c>
      <c r="O18" s="108">
        <f t="shared" si="3"/>
        <v>0</v>
      </c>
      <c r="P18" s="107">
        <f t="shared" si="3"/>
        <v>59528</v>
      </c>
      <c r="Q18" s="107">
        <f t="shared" si="3"/>
        <v>0</v>
      </c>
      <c r="R18" s="107">
        <f t="shared" si="3"/>
        <v>124693</v>
      </c>
      <c r="S18" s="107">
        <f t="shared" si="3"/>
        <v>59114.49</v>
      </c>
      <c r="T18" s="107">
        <f t="shared" si="3"/>
        <v>525.56</v>
      </c>
      <c r="U18" s="107">
        <f t="shared" si="3"/>
        <v>64540.5</v>
      </c>
      <c r="V18" s="108">
        <f t="shared" si="3"/>
        <v>324311.55</v>
      </c>
    </row>
    <row r="22" spans="8:11" ht="15" customHeight="1">
      <c r="H22" s="51" t="s">
        <v>80</v>
      </c>
      <c r="I22" s="51"/>
      <c r="J22" s="51"/>
      <c r="K22" s="15">
        <f>+('semilavorati mensile'!K28)-('semilavorati mensile'!L28+'monomeri mensile'!L18)</f>
        <v>4969.960000000079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110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11"/>
      <c r="B2" s="112" t="s">
        <v>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 t="s">
        <v>3</v>
      </c>
      <c r="N2" s="113"/>
      <c r="O2" s="113"/>
      <c r="P2" s="113"/>
      <c r="Q2" s="113"/>
      <c r="R2" s="113"/>
      <c r="S2" s="113"/>
      <c r="T2" s="113"/>
      <c r="U2" s="113"/>
    </row>
    <row r="3" spans="1:21" ht="16.5" customHeight="1">
      <c r="A3" s="114"/>
      <c r="B3" s="115"/>
      <c r="C3" s="116" t="s">
        <v>4</v>
      </c>
      <c r="D3" s="116"/>
      <c r="E3" s="116"/>
      <c r="F3" s="116"/>
      <c r="G3" s="116"/>
      <c r="H3" s="116"/>
      <c r="I3" s="116"/>
      <c r="J3" s="116"/>
      <c r="K3" s="116"/>
      <c r="L3" s="116"/>
      <c r="M3" s="117" t="s">
        <v>5</v>
      </c>
      <c r="N3" s="117"/>
      <c r="O3" s="117"/>
      <c r="P3" s="117"/>
      <c r="Q3" s="117"/>
      <c r="R3" s="117"/>
      <c r="S3" s="117"/>
      <c r="T3" s="117"/>
      <c r="U3" s="117"/>
    </row>
    <row r="4" spans="1:21" ht="12.75" customHeight="1">
      <c r="A4" s="118" t="s">
        <v>6</v>
      </c>
      <c r="B4" s="119"/>
      <c r="C4" s="120" t="s">
        <v>7</v>
      </c>
      <c r="D4" s="121" t="s">
        <v>8</v>
      </c>
      <c r="E4" s="120" t="s">
        <v>9</v>
      </c>
      <c r="F4" s="121" t="s">
        <v>10</v>
      </c>
      <c r="G4" s="120" t="s">
        <v>11</v>
      </c>
      <c r="H4" s="121" t="s">
        <v>12</v>
      </c>
      <c r="I4" s="120" t="s">
        <v>13</v>
      </c>
      <c r="J4" s="121" t="s">
        <v>14</v>
      </c>
      <c r="K4" s="120" t="s">
        <v>15</v>
      </c>
      <c r="L4" s="121" t="s">
        <v>16</v>
      </c>
      <c r="M4" s="120" t="s">
        <v>17</v>
      </c>
      <c r="N4" s="121" t="s">
        <v>18</v>
      </c>
      <c r="O4" s="120" t="s">
        <v>19</v>
      </c>
      <c r="P4" s="121" t="s">
        <v>20</v>
      </c>
      <c r="Q4" s="120" t="s">
        <v>21</v>
      </c>
      <c r="R4" s="121" t="s">
        <v>22</v>
      </c>
      <c r="S4" s="120" t="s">
        <v>23</v>
      </c>
      <c r="T4" s="121" t="s">
        <v>24</v>
      </c>
      <c r="U4" s="120" t="s">
        <v>25</v>
      </c>
    </row>
    <row r="5" spans="1:21" ht="15.75" customHeight="1">
      <c r="A5" s="122" t="s">
        <v>81</v>
      </c>
      <c r="B5" s="123"/>
      <c r="C5" s="120"/>
      <c r="D5" s="121"/>
      <c r="E5" s="120"/>
      <c r="F5" s="121"/>
      <c r="G5" s="120"/>
      <c r="H5" s="121"/>
      <c r="I5" s="120"/>
      <c r="J5" s="121"/>
      <c r="K5" s="120"/>
      <c r="L5" s="121"/>
      <c r="M5" s="120"/>
      <c r="N5" s="121"/>
      <c r="O5" s="120"/>
      <c r="P5" s="121"/>
      <c r="Q5" s="120"/>
      <c r="R5" s="121"/>
      <c r="S5" s="120"/>
      <c r="T5" s="121"/>
      <c r="U5" s="120"/>
    </row>
    <row r="6" spans="1:21" ht="124.5" customHeight="1">
      <c r="A6" s="122"/>
      <c r="B6" s="123"/>
      <c r="C6" s="120"/>
      <c r="D6" s="121"/>
      <c r="E6" s="120"/>
      <c r="F6" s="121"/>
      <c r="G6" s="120"/>
      <c r="H6" s="121"/>
      <c r="I6" s="120"/>
      <c r="J6" s="121"/>
      <c r="K6" s="120"/>
      <c r="L6" s="121"/>
      <c r="M6" s="120"/>
      <c r="N6" s="121"/>
      <c r="O6" s="120"/>
      <c r="P6" s="121"/>
      <c r="Q6" s="120"/>
      <c r="R6" s="121"/>
      <c r="S6" s="120"/>
      <c r="T6" s="121"/>
      <c r="U6" s="120"/>
    </row>
    <row r="7" spans="1:21" ht="15" customHeight="1">
      <c r="A7" s="124" t="s">
        <v>27</v>
      </c>
      <c r="B7" s="125" t="s">
        <v>28</v>
      </c>
      <c r="C7" s="126" t="s">
        <v>29</v>
      </c>
      <c r="D7" s="126" t="s">
        <v>30</v>
      </c>
      <c r="E7" s="126" t="s">
        <v>31</v>
      </c>
      <c r="F7" s="126" t="s">
        <v>32</v>
      </c>
      <c r="G7" s="126" t="s">
        <v>33</v>
      </c>
      <c r="H7" s="126" t="s">
        <v>34</v>
      </c>
      <c r="I7" s="126" t="s">
        <v>35</v>
      </c>
      <c r="J7" s="126" t="s">
        <v>36</v>
      </c>
      <c r="K7" s="126" t="s">
        <v>37</v>
      </c>
      <c r="L7" s="126" t="s">
        <v>38</v>
      </c>
      <c r="M7" s="126" t="s">
        <v>39</v>
      </c>
      <c r="N7" s="126" t="s">
        <v>40</v>
      </c>
      <c r="O7" s="126" t="s">
        <v>41</v>
      </c>
      <c r="P7" s="126" t="s">
        <v>42</v>
      </c>
      <c r="Q7" s="126" t="s">
        <v>43</v>
      </c>
      <c r="R7" s="126" t="s">
        <v>44</v>
      </c>
      <c r="S7" s="126" t="s">
        <v>45</v>
      </c>
      <c r="T7" s="126" t="s">
        <v>46</v>
      </c>
      <c r="U7" s="126" t="s">
        <v>47</v>
      </c>
    </row>
    <row r="8" spans="1:21" ht="15" customHeight="1">
      <c r="A8" s="127" t="s">
        <v>48</v>
      </c>
      <c r="B8" s="127"/>
      <c r="C8" s="128"/>
      <c r="D8" s="129"/>
      <c r="E8" s="129"/>
      <c r="F8" s="129"/>
      <c r="G8" s="129"/>
      <c r="H8" s="129"/>
      <c r="I8" s="130"/>
      <c r="J8" s="129"/>
      <c r="K8" s="129"/>
      <c r="L8" s="131"/>
      <c r="M8" s="129"/>
      <c r="N8" s="129"/>
      <c r="O8" s="129"/>
      <c r="P8" s="129"/>
      <c r="Q8" s="129"/>
      <c r="R8" s="129"/>
      <c r="S8" s="129"/>
      <c r="T8" s="129"/>
      <c r="U8" s="131"/>
    </row>
    <row r="9" spans="1:21" ht="15" customHeight="1">
      <c r="A9" s="26">
        <v>1</v>
      </c>
      <c r="B9" s="26" t="s">
        <v>49</v>
      </c>
      <c r="C9" s="71">
        <v>63641</v>
      </c>
      <c r="D9" s="71">
        <v>0</v>
      </c>
      <c r="E9" s="71">
        <v>6427</v>
      </c>
      <c r="F9" s="72">
        <v>0</v>
      </c>
      <c r="G9" s="72">
        <v>0</v>
      </c>
      <c r="H9" s="72">
        <v>0</v>
      </c>
      <c r="I9" s="73">
        <f aca="true" t="shared" si="0" ref="I9:I19">+H9-G9</f>
        <v>0</v>
      </c>
      <c r="J9" s="72">
        <v>45699</v>
      </c>
      <c r="K9" s="74">
        <v>487977.5</v>
      </c>
      <c r="L9" s="75">
        <f aca="true" t="shared" si="1" ref="L9:L26">C9+D9+E9+F9-(I9+J9)+K9</f>
        <v>512346.5</v>
      </c>
      <c r="M9" s="72">
        <v>28093</v>
      </c>
      <c r="N9" s="76">
        <v>46054.26</v>
      </c>
      <c r="O9" s="72">
        <v>0</v>
      </c>
      <c r="P9" s="72">
        <v>0</v>
      </c>
      <c r="Q9" s="72">
        <v>0</v>
      </c>
      <c r="R9" s="72">
        <v>0</v>
      </c>
      <c r="S9" s="72">
        <v>424763.24</v>
      </c>
      <c r="T9" s="77">
        <v>13436</v>
      </c>
      <c r="U9" s="78">
        <f aca="true" t="shared" si="2" ref="U9:U19">SUM(M9:T9)</f>
        <v>512346.5</v>
      </c>
    </row>
    <row r="10" spans="1:21" ht="15" customHeight="1">
      <c r="A10" s="26">
        <v>2</v>
      </c>
      <c r="B10" s="26" t="s">
        <v>50</v>
      </c>
      <c r="C10" s="71">
        <v>115829</v>
      </c>
      <c r="D10" s="71">
        <v>0</v>
      </c>
      <c r="E10" s="71">
        <v>0</v>
      </c>
      <c r="F10" s="72">
        <v>38520</v>
      </c>
      <c r="G10" s="72">
        <v>7560</v>
      </c>
      <c r="H10" s="72">
        <v>11059</v>
      </c>
      <c r="I10" s="73">
        <f t="shared" si="0"/>
        <v>3499</v>
      </c>
      <c r="J10" s="72">
        <v>151117</v>
      </c>
      <c r="K10" s="74">
        <v>76808</v>
      </c>
      <c r="L10" s="75">
        <f t="shared" si="1"/>
        <v>76541</v>
      </c>
      <c r="M10" s="72">
        <v>38994</v>
      </c>
      <c r="N10" s="76">
        <v>0</v>
      </c>
      <c r="O10" s="72">
        <v>36610</v>
      </c>
      <c r="P10" s="72">
        <v>0</v>
      </c>
      <c r="Q10" s="72">
        <v>843</v>
      </c>
      <c r="R10" s="72">
        <v>0</v>
      </c>
      <c r="S10" s="72">
        <v>94</v>
      </c>
      <c r="T10" s="77">
        <v>0</v>
      </c>
      <c r="U10" s="78">
        <f t="shared" si="2"/>
        <v>76541</v>
      </c>
    </row>
    <row r="11" spans="1:21" ht="15" customHeight="1">
      <c r="A11" s="132">
        <v>3</v>
      </c>
      <c r="B11" s="132" t="s">
        <v>51</v>
      </c>
      <c r="C11" s="71">
        <v>1521163</v>
      </c>
      <c r="D11" s="71">
        <v>117142</v>
      </c>
      <c r="E11" s="71">
        <v>215</v>
      </c>
      <c r="F11" s="71">
        <v>941258</v>
      </c>
      <c r="G11" s="72">
        <v>46269</v>
      </c>
      <c r="H11" s="72">
        <v>103895</v>
      </c>
      <c r="I11" s="73">
        <f t="shared" si="0"/>
        <v>57626</v>
      </c>
      <c r="J11" s="72">
        <v>2522152</v>
      </c>
      <c r="K11" s="74">
        <v>0</v>
      </c>
      <c r="L11" s="75">
        <f t="shared" si="1"/>
        <v>0</v>
      </c>
      <c r="M11" s="72">
        <v>0</v>
      </c>
      <c r="N11" s="76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7">
        <v>0</v>
      </c>
      <c r="U11" s="78">
        <f t="shared" si="2"/>
        <v>0</v>
      </c>
    </row>
    <row r="12" spans="1:21" ht="15" customHeight="1">
      <c r="A12" s="26">
        <v>4</v>
      </c>
      <c r="B12" s="26" t="s">
        <v>52</v>
      </c>
      <c r="C12" s="71">
        <v>603494</v>
      </c>
      <c r="D12" s="71">
        <v>0</v>
      </c>
      <c r="E12" s="71">
        <v>0</v>
      </c>
      <c r="F12" s="72">
        <v>0</v>
      </c>
      <c r="G12" s="72">
        <v>42270</v>
      </c>
      <c r="H12" s="71">
        <v>37453</v>
      </c>
      <c r="I12" s="73">
        <f t="shared" si="0"/>
        <v>-4817</v>
      </c>
      <c r="J12" s="72">
        <v>608311</v>
      </c>
      <c r="K12" s="74">
        <v>0</v>
      </c>
      <c r="L12" s="75">
        <f t="shared" si="1"/>
        <v>0</v>
      </c>
      <c r="M12" s="72">
        <v>0</v>
      </c>
      <c r="N12" s="76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7">
        <v>0</v>
      </c>
      <c r="U12" s="78">
        <f t="shared" si="2"/>
        <v>0</v>
      </c>
    </row>
    <row r="13" spans="1:21" ht="15" customHeight="1">
      <c r="A13" s="26">
        <v>5</v>
      </c>
      <c r="B13" s="26" t="s">
        <v>53</v>
      </c>
      <c r="C13" s="71">
        <v>267838</v>
      </c>
      <c r="D13" s="71">
        <v>0</v>
      </c>
      <c r="E13" s="71">
        <v>0</v>
      </c>
      <c r="F13" s="72">
        <v>245442</v>
      </c>
      <c r="G13" s="72">
        <v>71705</v>
      </c>
      <c r="H13" s="72">
        <v>71903</v>
      </c>
      <c r="I13" s="73">
        <f t="shared" si="0"/>
        <v>198</v>
      </c>
      <c r="J13" s="72">
        <v>520309</v>
      </c>
      <c r="K13" s="74">
        <v>435692</v>
      </c>
      <c r="L13" s="75">
        <f t="shared" si="1"/>
        <v>428465</v>
      </c>
      <c r="M13" s="72">
        <v>0</v>
      </c>
      <c r="N13" s="76">
        <v>0</v>
      </c>
      <c r="O13" s="72">
        <v>0</v>
      </c>
      <c r="P13" s="72">
        <v>0</v>
      </c>
      <c r="Q13" s="72">
        <v>86613</v>
      </c>
      <c r="R13" s="72">
        <v>341852</v>
      </c>
      <c r="S13" s="72">
        <v>0</v>
      </c>
      <c r="T13" s="77">
        <v>0</v>
      </c>
      <c r="U13" s="78">
        <f t="shared" si="2"/>
        <v>428465</v>
      </c>
    </row>
    <row r="14" spans="1:21" ht="15" customHeight="1">
      <c r="A14" s="26">
        <v>6</v>
      </c>
      <c r="B14" s="26" t="s">
        <v>54</v>
      </c>
      <c r="C14" s="71">
        <v>179881</v>
      </c>
      <c r="D14" s="72">
        <v>0</v>
      </c>
      <c r="E14" s="72">
        <v>0</v>
      </c>
      <c r="F14" s="72">
        <v>0</v>
      </c>
      <c r="G14" s="72">
        <v>12241</v>
      </c>
      <c r="H14" s="72">
        <v>13912</v>
      </c>
      <c r="I14" s="73">
        <f t="shared" si="0"/>
        <v>1671</v>
      </c>
      <c r="J14" s="72">
        <v>180176</v>
      </c>
      <c r="K14" s="74">
        <v>104270</v>
      </c>
      <c r="L14" s="75">
        <f t="shared" si="1"/>
        <v>102304</v>
      </c>
      <c r="M14" s="72">
        <v>100067</v>
      </c>
      <c r="N14" s="76">
        <v>0</v>
      </c>
      <c r="O14" s="72">
        <v>0</v>
      </c>
      <c r="P14" s="72">
        <v>0</v>
      </c>
      <c r="Q14" s="72">
        <v>0</v>
      </c>
      <c r="R14" s="72">
        <v>0</v>
      </c>
      <c r="S14" s="72">
        <v>2237</v>
      </c>
      <c r="T14" s="77">
        <v>0</v>
      </c>
      <c r="U14" s="78">
        <f t="shared" si="2"/>
        <v>102304</v>
      </c>
    </row>
    <row r="15" spans="1:21" ht="15" customHeight="1">
      <c r="A15" s="26">
        <v>7</v>
      </c>
      <c r="B15" s="26" t="s">
        <v>55</v>
      </c>
      <c r="C15" s="71">
        <v>65966</v>
      </c>
      <c r="D15" s="72">
        <v>0</v>
      </c>
      <c r="E15" s="72">
        <v>0</v>
      </c>
      <c r="F15" s="72">
        <v>37007.35</v>
      </c>
      <c r="G15" s="72">
        <v>11115.14</v>
      </c>
      <c r="H15" s="72">
        <v>9944.98</v>
      </c>
      <c r="I15" s="73">
        <f t="shared" si="0"/>
        <v>-1170.1599999999999</v>
      </c>
      <c r="J15" s="72">
        <v>79250.51</v>
      </c>
      <c r="K15" s="74">
        <v>0</v>
      </c>
      <c r="L15" s="75">
        <f t="shared" si="1"/>
        <v>24893.000000000015</v>
      </c>
      <c r="M15" s="72">
        <v>0</v>
      </c>
      <c r="N15" s="76">
        <v>0</v>
      </c>
      <c r="O15" s="72">
        <v>0</v>
      </c>
      <c r="P15" s="72">
        <v>0</v>
      </c>
      <c r="Q15" s="72">
        <v>0</v>
      </c>
      <c r="R15" s="72">
        <v>0</v>
      </c>
      <c r="S15" s="72">
        <v>24893</v>
      </c>
      <c r="T15" s="77">
        <v>0</v>
      </c>
      <c r="U15" s="78">
        <f t="shared" si="2"/>
        <v>24893</v>
      </c>
    </row>
    <row r="16" spans="1:21" ht="15" customHeight="1">
      <c r="A16" s="26">
        <v>8</v>
      </c>
      <c r="B16" s="26" t="s">
        <v>56</v>
      </c>
      <c r="C16" s="71">
        <v>35872</v>
      </c>
      <c r="D16" s="72">
        <v>56625.19</v>
      </c>
      <c r="E16" s="72">
        <v>0</v>
      </c>
      <c r="F16" s="72">
        <v>0</v>
      </c>
      <c r="G16" s="72">
        <v>28213.11</v>
      </c>
      <c r="H16" s="72">
        <v>35103.86</v>
      </c>
      <c r="I16" s="73">
        <f t="shared" si="0"/>
        <v>6890.75</v>
      </c>
      <c r="J16" s="72">
        <v>37440.21</v>
      </c>
      <c r="K16" s="74">
        <v>86060</v>
      </c>
      <c r="L16" s="75">
        <f t="shared" si="1"/>
        <v>134226.23</v>
      </c>
      <c r="M16" s="72">
        <v>0</v>
      </c>
      <c r="N16" s="76">
        <v>12256.23</v>
      </c>
      <c r="O16" s="72">
        <v>11608</v>
      </c>
      <c r="P16" s="72">
        <v>0</v>
      </c>
      <c r="Q16" s="72">
        <v>75064</v>
      </c>
      <c r="R16" s="72">
        <v>0</v>
      </c>
      <c r="S16" s="72">
        <v>35298</v>
      </c>
      <c r="T16" s="77">
        <v>0</v>
      </c>
      <c r="U16" s="78">
        <f t="shared" si="2"/>
        <v>134226.22999999998</v>
      </c>
    </row>
    <row r="17" spans="1:21" ht="15" customHeight="1">
      <c r="A17" s="26">
        <v>9</v>
      </c>
      <c r="B17" s="26" t="s">
        <v>57</v>
      </c>
      <c r="C17" s="71">
        <v>0</v>
      </c>
      <c r="D17" s="72">
        <v>0</v>
      </c>
      <c r="E17" s="72">
        <v>206</v>
      </c>
      <c r="F17" s="72">
        <v>0</v>
      </c>
      <c r="G17" s="72">
        <v>8824</v>
      </c>
      <c r="H17" s="72">
        <v>8384</v>
      </c>
      <c r="I17" s="73">
        <f t="shared" si="0"/>
        <v>-440</v>
      </c>
      <c r="J17" s="72">
        <v>3222</v>
      </c>
      <c r="K17" s="74">
        <v>2718</v>
      </c>
      <c r="L17" s="75">
        <f t="shared" si="1"/>
        <v>142</v>
      </c>
      <c r="M17" s="72">
        <v>0</v>
      </c>
      <c r="N17" s="76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7">
        <v>142</v>
      </c>
      <c r="U17" s="78">
        <f t="shared" si="2"/>
        <v>142</v>
      </c>
    </row>
    <row r="18" spans="1:21" ht="15" customHeight="1">
      <c r="A18" s="26">
        <v>10</v>
      </c>
      <c r="B18" s="26" t="s">
        <v>58</v>
      </c>
      <c r="C18" s="71"/>
      <c r="D18" s="72"/>
      <c r="E18" s="72"/>
      <c r="F18" s="72"/>
      <c r="G18" s="72"/>
      <c r="H18" s="72"/>
      <c r="I18" s="73">
        <f t="shared" si="0"/>
        <v>0</v>
      </c>
      <c r="J18" s="72"/>
      <c r="K18" s="74"/>
      <c r="L18" s="75">
        <f t="shared" si="1"/>
        <v>0</v>
      </c>
      <c r="M18" s="72"/>
      <c r="N18" s="76"/>
      <c r="O18" s="72"/>
      <c r="P18" s="72"/>
      <c r="Q18" s="72"/>
      <c r="R18" s="72"/>
      <c r="S18" s="72"/>
      <c r="T18" s="77"/>
      <c r="U18" s="78">
        <f t="shared" si="2"/>
        <v>0</v>
      </c>
    </row>
    <row r="19" spans="1:21" ht="15" customHeight="1">
      <c r="A19" s="26">
        <v>11</v>
      </c>
      <c r="B19" s="26" t="s">
        <v>59</v>
      </c>
      <c r="C19" s="71">
        <v>0</v>
      </c>
      <c r="D19" s="72">
        <v>0</v>
      </c>
      <c r="E19" s="72">
        <v>12080.96</v>
      </c>
      <c r="F19" s="72">
        <v>65438.49</v>
      </c>
      <c r="G19" s="72">
        <v>23328.9</v>
      </c>
      <c r="H19" s="72">
        <v>12240.22</v>
      </c>
      <c r="I19" s="73">
        <f t="shared" si="0"/>
        <v>-11088.680000000002</v>
      </c>
      <c r="J19" s="72">
        <v>50500.55</v>
      </c>
      <c r="K19" s="74">
        <v>46930.13</v>
      </c>
      <c r="L19" s="75">
        <f t="shared" si="1"/>
        <v>85037.70999999999</v>
      </c>
      <c r="M19" s="72">
        <v>0</v>
      </c>
      <c r="N19" s="76">
        <v>0</v>
      </c>
      <c r="O19" s="72">
        <v>0</v>
      </c>
      <c r="P19" s="72">
        <v>0</v>
      </c>
      <c r="Q19" s="72">
        <v>15735.92</v>
      </c>
      <c r="R19" s="72">
        <v>35502.67</v>
      </c>
      <c r="S19" s="72">
        <v>33799.09</v>
      </c>
      <c r="T19" s="77">
        <v>0</v>
      </c>
      <c r="U19" s="78">
        <f t="shared" si="2"/>
        <v>85037.68</v>
      </c>
    </row>
    <row r="20" spans="1:21" ht="15" customHeight="1">
      <c r="A20" s="133"/>
      <c r="B20" s="133" t="s">
        <v>60</v>
      </c>
      <c r="C20" s="83">
        <f aca="true" t="shared" si="3" ref="C20:K20">SUM(C9:C19)</f>
        <v>2853684</v>
      </c>
      <c r="D20" s="83">
        <f t="shared" si="3"/>
        <v>173767.19</v>
      </c>
      <c r="E20" s="83">
        <f t="shared" si="3"/>
        <v>18928.96</v>
      </c>
      <c r="F20" s="83">
        <f t="shared" si="3"/>
        <v>1327665.84</v>
      </c>
      <c r="G20" s="83">
        <f t="shared" si="3"/>
        <v>251526.15</v>
      </c>
      <c r="H20" s="83">
        <f t="shared" si="3"/>
        <v>303895.06</v>
      </c>
      <c r="I20" s="83">
        <f t="shared" si="3"/>
        <v>52368.909999999996</v>
      </c>
      <c r="J20" s="83">
        <f t="shared" si="3"/>
        <v>4198177.27</v>
      </c>
      <c r="K20" s="83">
        <f t="shared" si="3"/>
        <v>1240455.63</v>
      </c>
      <c r="L20" s="84">
        <f t="shared" si="1"/>
        <v>1363955.4400000004</v>
      </c>
      <c r="M20" s="83">
        <f aca="true" t="shared" si="4" ref="M20:U20">SUM(M9:M19)</f>
        <v>167154</v>
      </c>
      <c r="N20" s="83">
        <f t="shared" si="4"/>
        <v>58310.490000000005</v>
      </c>
      <c r="O20" s="83">
        <f t="shared" si="4"/>
        <v>48218</v>
      </c>
      <c r="P20" s="83">
        <f t="shared" si="4"/>
        <v>0</v>
      </c>
      <c r="Q20" s="83">
        <f t="shared" si="4"/>
        <v>178255.92</v>
      </c>
      <c r="R20" s="83">
        <f t="shared" si="4"/>
        <v>377354.67</v>
      </c>
      <c r="S20" s="83">
        <f t="shared" si="4"/>
        <v>521084.32999999996</v>
      </c>
      <c r="T20" s="83">
        <f t="shared" si="4"/>
        <v>13578</v>
      </c>
      <c r="U20" s="85">
        <f t="shared" si="4"/>
        <v>1363955.41</v>
      </c>
    </row>
    <row r="21" spans="1:21" ht="15" customHeight="1">
      <c r="A21" s="26">
        <v>12</v>
      </c>
      <c r="B21" s="26" t="s">
        <v>61</v>
      </c>
      <c r="C21" s="71">
        <v>0</v>
      </c>
      <c r="D21" s="72">
        <v>210325</v>
      </c>
      <c r="E21" s="72">
        <v>0</v>
      </c>
      <c r="F21" s="72">
        <v>0</v>
      </c>
      <c r="G21" s="72">
        <v>10806</v>
      </c>
      <c r="H21" s="72">
        <v>9131</v>
      </c>
      <c r="I21" s="73">
        <f>+H21-G21</f>
        <v>-1675</v>
      </c>
      <c r="J21" s="72">
        <v>279029</v>
      </c>
      <c r="K21" s="74">
        <v>357461</v>
      </c>
      <c r="L21" s="75">
        <f t="shared" si="1"/>
        <v>290432</v>
      </c>
      <c r="M21" s="72">
        <v>109948</v>
      </c>
      <c r="N21" s="76">
        <v>0</v>
      </c>
      <c r="O21" s="72">
        <v>107901</v>
      </c>
      <c r="P21" s="72">
        <v>0</v>
      </c>
      <c r="Q21" s="72">
        <v>66461</v>
      </c>
      <c r="R21" s="72">
        <v>0</v>
      </c>
      <c r="S21" s="72">
        <v>6122</v>
      </c>
      <c r="T21" s="77">
        <v>0</v>
      </c>
      <c r="U21" s="78">
        <f>SUM(M21:T21)</f>
        <v>290432</v>
      </c>
    </row>
    <row r="22" spans="1:21" ht="15" customHeight="1">
      <c r="A22" s="26">
        <v>13</v>
      </c>
      <c r="B22" s="26" t="s">
        <v>62</v>
      </c>
      <c r="C22" s="71">
        <v>43835</v>
      </c>
      <c r="D22" s="72">
        <v>4960</v>
      </c>
      <c r="E22" s="72">
        <v>21637</v>
      </c>
      <c r="F22" s="72">
        <v>47760</v>
      </c>
      <c r="G22" s="72">
        <v>76119</v>
      </c>
      <c r="H22" s="72">
        <v>79646</v>
      </c>
      <c r="I22" s="73">
        <f>+H22-G22</f>
        <v>3527</v>
      </c>
      <c r="J22" s="72">
        <v>252714</v>
      </c>
      <c r="K22" s="74">
        <v>1151296</v>
      </c>
      <c r="L22" s="75">
        <f t="shared" si="1"/>
        <v>1013247</v>
      </c>
      <c r="M22" s="72">
        <v>567292</v>
      </c>
      <c r="N22" s="76">
        <v>0</v>
      </c>
      <c r="O22" s="72">
        <v>166096</v>
      </c>
      <c r="P22" s="72">
        <v>0</v>
      </c>
      <c r="Q22" s="72">
        <v>26917</v>
      </c>
      <c r="R22" s="72">
        <v>252942</v>
      </c>
      <c r="S22" s="72">
        <v>0</v>
      </c>
      <c r="T22" s="77">
        <v>0</v>
      </c>
      <c r="U22" s="78">
        <f>SUM(M22:T22)</f>
        <v>1013247</v>
      </c>
    </row>
    <row r="23" spans="1:21" ht="15" customHeight="1">
      <c r="A23" s="26">
        <v>14</v>
      </c>
      <c r="B23" s="26" t="s">
        <v>63</v>
      </c>
      <c r="C23" s="71">
        <v>8275</v>
      </c>
      <c r="D23" s="72">
        <v>0</v>
      </c>
      <c r="E23" s="72">
        <v>46049</v>
      </c>
      <c r="F23" s="72">
        <v>17827</v>
      </c>
      <c r="G23" s="72">
        <v>14273</v>
      </c>
      <c r="H23" s="72">
        <v>22266</v>
      </c>
      <c r="I23" s="73">
        <f>+H23-G23</f>
        <v>7993</v>
      </c>
      <c r="J23" s="72">
        <v>194718</v>
      </c>
      <c r="K23" s="74">
        <v>135217</v>
      </c>
      <c r="L23" s="75">
        <f t="shared" si="1"/>
        <v>4657</v>
      </c>
      <c r="M23" s="72">
        <v>0</v>
      </c>
      <c r="N23" s="76">
        <v>0</v>
      </c>
      <c r="O23" s="72">
        <v>0</v>
      </c>
      <c r="P23" s="72">
        <v>0</v>
      </c>
      <c r="Q23" s="72">
        <v>2974</v>
      </c>
      <c r="R23" s="72">
        <v>1683</v>
      </c>
      <c r="S23" s="72">
        <v>0</v>
      </c>
      <c r="T23" s="77">
        <v>0</v>
      </c>
      <c r="U23" s="78">
        <f>SUM(M23:T23)</f>
        <v>4657</v>
      </c>
    </row>
    <row r="24" spans="1:21" ht="15" customHeight="1">
      <c r="A24" s="133"/>
      <c r="B24" s="133" t="s">
        <v>64</v>
      </c>
      <c r="C24" s="83">
        <f aca="true" t="shared" si="5" ref="C24:K24">SUM(C21:C23)</f>
        <v>52110</v>
      </c>
      <c r="D24" s="83">
        <f t="shared" si="5"/>
        <v>215285</v>
      </c>
      <c r="E24" s="83">
        <f t="shared" si="5"/>
        <v>67686</v>
      </c>
      <c r="F24" s="83">
        <f t="shared" si="5"/>
        <v>65587</v>
      </c>
      <c r="G24" s="83">
        <f t="shared" si="5"/>
        <v>101198</v>
      </c>
      <c r="H24" s="83">
        <f t="shared" si="5"/>
        <v>111043</v>
      </c>
      <c r="I24" s="83">
        <f t="shared" si="5"/>
        <v>9845</v>
      </c>
      <c r="J24" s="83">
        <f t="shared" si="5"/>
        <v>726461</v>
      </c>
      <c r="K24" s="86">
        <f t="shared" si="5"/>
        <v>1643974</v>
      </c>
      <c r="L24" s="84">
        <f t="shared" si="1"/>
        <v>1308336</v>
      </c>
      <c r="M24" s="83">
        <f aca="true" t="shared" si="6" ref="M24:U24">SUM(M21:M23)</f>
        <v>677240</v>
      </c>
      <c r="N24" s="83">
        <f t="shared" si="6"/>
        <v>0</v>
      </c>
      <c r="O24" s="83">
        <f t="shared" si="6"/>
        <v>273997</v>
      </c>
      <c r="P24" s="83">
        <f t="shared" si="6"/>
        <v>0</v>
      </c>
      <c r="Q24" s="83">
        <f t="shared" si="6"/>
        <v>96352</v>
      </c>
      <c r="R24" s="83">
        <f t="shared" si="6"/>
        <v>254625</v>
      </c>
      <c r="S24" s="83">
        <f t="shared" si="6"/>
        <v>6122</v>
      </c>
      <c r="T24" s="83">
        <f t="shared" si="6"/>
        <v>0</v>
      </c>
      <c r="U24" s="85">
        <f t="shared" si="6"/>
        <v>1308336</v>
      </c>
    </row>
    <row r="25" spans="1:21" ht="15" customHeight="1">
      <c r="A25" s="26">
        <v>15</v>
      </c>
      <c r="B25" s="26" t="s">
        <v>65</v>
      </c>
      <c r="C25" s="71">
        <v>420856</v>
      </c>
      <c r="D25" s="72">
        <v>6869.49</v>
      </c>
      <c r="E25" s="72">
        <v>10959.18</v>
      </c>
      <c r="F25" s="72">
        <v>0</v>
      </c>
      <c r="G25" s="72">
        <v>0</v>
      </c>
      <c r="H25" s="72">
        <v>0</v>
      </c>
      <c r="I25" s="73">
        <f>+H25-G25</f>
        <v>0</v>
      </c>
      <c r="J25" s="72">
        <v>6869.49</v>
      </c>
      <c r="K25" s="74">
        <v>0</v>
      </c>
      <c r="L25" s="75">
        <f t="shared" si="1"/>
        <v>431815.18</v>
      </c>
      <c r="M25" s="72">
        <v>0</v>
      </c>
      <c r="N25" s="76">
        <v>0</v>
      </c>
      <c r="O25" s="72">
        <v>0</v>
      </c>
      <c r="P25" s="72">
        <v>0</v>
      </c>
      <c r="Q25" s="72">
        <v>0</v>
      </c>
      <c r="R25" s="72">
        <v>0</v>
      </c>
      <c r="S25" s="72">
        <v>431815.18</v>
      </c>
      <c r="T25" s="77">
        <v>0</v>
      </c>
      <c r="U25" s="78">
        <f>SUM(M25:T25)</f>
        <v>431815.18</v>
      </c>
    </row>
    <row r="26" spans="1:21" ht="15" customHeight="1">
      <c r="A26" s="26">
        <v>16</v>
      </c>
      <c r="B26" s="26" t="s">
        <v>66</v>
      </c>
      <c r="C26" s="71">
        <v>0</v>
      </c>
      <c r="D26" s="72">
        <v>30394</v>
      </c>
      <c r="E26" s="72">
        <v>0</v>
      </c>
      <c r="F26" s="72">
        <v>0</v>
      </c>
      <c r="G26" s="72">
        <v>2393</v>
      </c>
      <c r="H26" s="72">
        <v>2075</v>
      </c>
      <c r="I26" s="73">
        <f>+H26-G26</f>
        <v>-318</v>
      </c>
      <c r="J26" s="72">
        <v>30712</v>
      </c>
      <c r="K26" s="74">
        <v>30712</v>
      </c>
      <c r="L26" s="75">
        <f t="shared" si="1"/>
        <v>30712</v>
      </c>
      <c r="M26" s="72">
        <v>30712</v>
      </c>
      <c r="N26" s="76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7">
        <v>0</v>
      </c>
      <c r="U26" s="78">
        <f>SUM(M26:T26)</f>
        <v>30712</v>
      </c>
    </row>
    <row r="27" spans="1:21" ht="15" customHeight="1">
      <c r="A27" s="133"/>
      <c r="B27" s="133" t="s">
        <v>67</v>
      </c>
      <c r="C27" s="83">
        <f aca="true" t="shared" si="7" ref="C27:I27">SUM(C25:C26)</f>
        <v>420856</v>
      </c>
      <c r="D27" s="83">
        <f t="shared" si="7"/>
        <v>37263.49</v>
      </c>
      <c r="E27" s="83">
        <f t="shared" si="7"/>
        <v>10959.18</v>
      </c>
      <c r="F27" s="83">
        <f t="shared" si="7"/>
        <v>0</v>
      </c>
      <c r="G27" s="83">
        <f t="shared" si="7"/>
        <v>2393</v>
      </c>
      <c r="H27" s="83">
        <f t="shared" si="7"/>
        <v>2075</v>
      </c>
      <c r="I27" s="83">
        <f t="shared" si="7"/>
        <v>-318</v>
      </c>
      <c r="J27" s="83">
        <f>K27+L27-(C27+D27+E27+F27)</f>
        <v>31030</v>
      </c>
      <c r="K27" s="83">
        <f>SUM(J25:J26)</f>
        <v>37581.49</v>
      </c>
      <c r="L27" s="83">
        <f aca="true" t="shared" si="8" ref="L27:U27">SUM(L25:L26)</f>
        <v>462527.18</v>
      </c>
      <c r="M27" s="83">
        <f t="shared" si="8"/>
        <v>30712</v>
      </c>
      <c r="N27" s="83">
        <f t="shared" si="8"/>
        <v>0</v>
      </c>
      <c r="O27" s="83">
        <f t="shared" si="8"/>
        <v>0</v>
      </c>
      <c r="P27" s="83">
        <f t="shared" si="8"/>
        <v>0</v>
      </c>
      <c r="Q27" s="83">
        <f t="shared" si="8"/>
        <v>0</v>
      </c>
      <c r="R27" s="83">
        <f t="shared" si="8"/>
        <v>0</v>
      </c>
      <c r="S27" s="83">
        <f t="shared" si="8"/>
        <v>431815.18</v>
      </c>
      <c r="T27" s="83">
        <f t="shared" si="8"/>
        <v>0</v>
      </c>
      <c r="U27" s="85">
        <f t="shared" si="8"/>
        <v>462527.18</v>
      </c>
    </row>
    <row r="28" spans="1:21" ht="15" customHeight="1">
      <c r="A28" s="134"/>
      <c r="B28" s="134" t="s">
        <v>68</v>
      </c>
      <c r="C28" s="91">
        <f aca="true" t="shared" si="9" ref="C28:U28">+C20+C24+C27</f>
        <v>3326650</v>
      </c>
      <c r="D28" s="91">
        <f t="shared" si="9"/>
        <v>426315.68</v>
      </c>
      <c r="E28" s="91">
        <f t="shared" si="9"/>
        <v>97574.13999999998</v>
      </c>
      <c r="F28" s="91">
        <f t="shared" si="9"/>
        <v>1393252.84</v>
      </c>
      <c r="G28" s="91">
        <f t="shared" si="9"/>
        <v>355117.15</v>
      </c>
      <c r="H28" s="91">
        <f t="shared" si="9"/>
        <v>417013.06</v>
      </c>
      <c r="I28" s="91">
        <f t="shared" si="9"/>
        <v>61895.909999999996</v>
      </c>
      <c r="J28" s="91">
        <f t="shared" si="9"/>
        <v>4955668.27</v>
      </c>
      <c r="K28" s="91">
        <f t="shared" si="9"/>
        <v>2922011.12</v>
      </c>
      <c r="L28" s="91">
        <f t="shared" si="9"/>
        <v>3134818.6200000006</v>
      </c>
      <c r="M28" s="91">
        <f t="shared" si="9"/>
        <v>875106</v>
      </c>
      <c r="N28" s="91">
        <f t="shared" si="9"/>
        <v>58310.490000000005</v>
      </c>
      <c r="O28" s="91">
        <f t="shared" si="9"/>
        <v>322215</v>
      </c>
      <c r="P28" s="91">
        <f t="shared" si="9"/>
        <v>0</v>
      </c>
      <c r="Q28" s="91">
        <f t="shared" si="9"/>
        <v>274607.92000000004</v>
      </c>
      <c r="R28" s="91">
        <f t="shared" si="9"/>
        <v>631979.6699999999</v>
      </c>
      <c r="S28" s="91">
        <f t="shared" si="9"/>
        <v>959021.51</v>
      </c>
      <c r="T28" s="91">
        <f t="shared" si="9"/>
        <v>13578</v>
      </c>
      <c r="U28" s="92">
        <f t="shared" si="9"/>
        <v>3134818.5900000003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17.140625" style="0" customWidth="1"/>
    <col min="2" max="2" width="21.57421875" style="0" customWidth="1"/>
    <col min="3" max="3" width="9.7109375" style="0" customWidth="1"/>
    <col min="4" max="4" width="10.57421875" style="0" customWidth="1"/>
    <col min="5" max="5" width="9.7109375" style="0" customWidth="1"/>
    <col min="6" max="6" width="10.8515625" style="0" customWidth="1"/>
    <col min="7" max="7" width="10.7109375" style="0" customWidth="1"/>
    <col min="8" max="8" width="10.28125" style="0" customWidth="1"/>
    <col min="9" max="9" width="9.7109375" style="0" customWidth="1"/>
    <col min="10" max="10" width="11.8515625" style="0" customWidth="1"/>
    <col min="11" max="11" width="12.28125" style="0" customWidth="1"/>
    <col min="12" max="12" width="10.57421875" style="0" customWidth="1"/>
    <col min="13" max="13" width="11.140625" style="0" customWidth="1"/>
    <col min="14" max="14" width="9.7109375" style="0" customWidth="1"/>
    <col min="15" max="15" width="10.7109375" style="0" customWidth="1"/>
    <col min="16" max="16" width="9.7109375" style="0" customWidth="1"/>
    <col min="17" max="17" width="10.28125" style="0" customWidth="1"/>
    <col min="18" max="18" width="10.8515625" style="0" customWidth="1"/>
    <col min="19" max="19" width="9.7109375" style="0" customWidth="1"/>
    <col min="20" max="20" width="10.7109375" style="0" customWidth="1"/>
    <col min="21" max="21" width="18.421875" style="0" customWidth="1"/>
  </cols>
  <sheetData>
    <row r="1" spans="1:21" ht="21" customHeight="1">
      <c r="A1" s="23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24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9"/>
      <c r="B3" s="9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41" t="s">
        <v>6</v>
      </c>
      <c r="B4" s="42"/>
      <c r="C4" s="34" t="s">
        <v>7</v>
      </c>
      <c r="D4" s="33" t="s">
        <v>8</v>
      </c>
      <c r="E4" s="34" t="s">
        <v>9</v>
      </c>
      <c r="F4" s="33" t="s">
        <v>10</v>
      </c>
      <c r="G4" s="34" t="s">
        <v>11</v>
      </c>
      <c r="H4" s="33" t="s">
        <v>12</v>
      </c>
      <c r="I4" s="34" t="s">
        <v>13</v>
      </c>
      <c r="J4" s="33" t="s">
        <v>14</v>
      </c>
      <c r="K4" s="34" t="s">
        <v>15</v>
      </c>
      <c r="L4" s="33" t="s">
        <v>16</v>
      </c>
      <c r="M4" s="34" t="s">
        <v>17</v>
      </c>
      <c r="N4" s="33" t="s">
        <v>18</v>
      </c>
      <c r="O4" s="34" t="s">
        <v>19</v>
      </c>
      <c r="P4" s="33" t="s">
        <v>20</v>
      </c>
      <c r="Q4" s="34" t="s">
        <v>21</v>
      </c>
      <c r="R4" s="33" t="s">
        <v>22</v>
      </c>
      <c r="S4" s="34" t="s">
        <v>23</v>
      </c>
      <c r="T4" s="33" t="s">
        <v>24</v>
      </c>
      <c r="U4" s="34" t="s">
        <v>25</v>
      </c>
    </row>
    <row r="5" spans="1:21" ht="15.75" customHeight="1">
      <c r="A5" s="35" t="s">
        <v>81</v>
      </c>
      <c r="B5" s="36"/>
      <c r="C5" s="34"/>
      <c r="D5" s="33"/>
      <c r="E5" s="34"/>
      <c r="F5" s="33"/>
      <c r="G5" s="34"/>
      <c r="H5" s="33"/>
      <c r="I5" s="34"/>
      <c r="J5" s="33"/>
      <c r="K5" s="34"/>
      <c r="L5" s="33"/>
      <c r="M5" s="34"/>
      <c r="N5" s="33"/>
      <c r="O5" s="34"/>
      <c r="P5" s="33"/>
      <c r="Q5" s="34"/>
      <c r="R5" s="33"/>
      <c r="S5" s="34"/>
      <c r="T5" s="33"/>
      <c r="U5" s="34"/>
    </row>
    <row r="6" spans="1:21" ht="136.5" customHeight="1">
      <c r="A6" s="52"/>
      <c r="B6" s="53"/>
      <c r="C6" s="34"/>
      <c r="D6" s="33"/>
      <c r="E6" s="34"/>
      <c r="F6" s="33"/>
      <c r="G6" s="34"/>
      <c r="H6" s="33"/>
      <c r="I6" s="34"/>
      <c r="J6" s="33"/>
      <c r="K6" s="34"/>
      <c r="L6" s="33"/>
      <c r="M6" s="34"/>
      <c r="N6" s="33"/>
      <c r="O6" s="34"/>
      <c r="P6" s="33"/>
      <c r="Q6" s="34"/>
      <c r="R6" s="33"/>
      <c r="S6" s="34"/>
      <c r="T6" s="33"/>
      <c r="U6" s="34"/>
    </row>
    <row r="7" spans="1:21" ht="15" customHeight="1">
      <c r="A7" s="25" t="s">
        <v>27</v>
      </c>
      <c r="B7" s="32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  <c r="M7" s="11" t="s">
        <v>39</v>
      </c>
      <c r="N7" s="11" t="s">
        <v>40</v>
      </c>
      <c r="O7" s="11" t="s">
        <v>41</v>
      </c>
      <c r="P7" s="11" t="s">
        <v>42</v>
      </c>
      <c r="Q7" s="11" t="s">
        <v>43</v>
      </c>
      <c r="R7" s="11" t="s">
        <v>44</v>
      </c>
      <c r="S7" s="11" t="s">
        <v>45</v>
      </c>
      <c r="T7" s="11" t="s">
        <v>46</v>
      </c>
      <c r="U7" s="11" t="s">
        <v>47</v>
      </c>
    </row>
    <row r="8" spans="1:21" ht="15" customHeight="1">
      <c r="A8" s="39" t="s">
        <v>69</v>
      </c>
      <c r="B8" s="39"/>
      <c r="C8" s="12"/>
      <c r="D8" s="13"/>
      <c r="E8" s="13"/>
      <c r="F8" s="13"/>
      <c r="G8" s="13"/>
      <c r="H8" s="13"/>
      <c r="I8" s="13"/>
      <c r="J8" s="12"/>
      <c r="K8" s="13"/>
      <c r="L8" s="12"/>
      <c r="M8" s="12"/>
      <c r="N8" s="12"/>
      <c r="O8" s="13"/>
      <c r="P8" s="13"/>
      <c r="Q8" s="13"/>
      <c r="R8" s="13"/>
      <c r="S8" s="13"/>
      <c r="T8" s="13"/>
      <c r="U8" s="12"/>
    </row>
    <row r="9" spans="1:21" ht="15" customHeight="1">
      <c r="A9" s="3">
        <v>17</v>
      </c>
      <c r="B9" s="3" t="s">
        <v>70</v>
      </c>
      <c r="C9" s="7"/>
      <c r="D9" s="1">
        <v>31114</v>
      </c>
      <c r="E9" s="1">
        <v>0</v>
      </c>
      <c r="F9" s="1">
        <v>0</v>
      </c>
      <c r="G9" s="2">
        <v>8942</v>
      </c>
      <c r="H9" s="1">
        <v>14767</v>
      </c>
      <c r="I9" s="4">
        <f aca="true" t="shared" si="0" ref="I9:I17">+H9-G9</f>
        <v>5825</v>
      </c>
      <c r="J9" s="8"/>
      <c r="K9" s="2">
        <v>746552</v>
      </c>
      <c r="L9" s="4">
        <f aca="true" t="shared" si="1" ref="L9:L17">+C9+D9+E9+F9-I9-J9+K9</f>
        <v>771841</v>
      </c>
      <c r="M9" s="2">
        <v>0</v>
      </c>
      <c r="N9" s="8"/>
      <c r="O9" s="2">
        <v>78575</v>
      </c>
      <c r="P9" s="2">
        <v>0</v>
      </c>
      <c r="Q9" s="2">
        <v>189816</v>
      </c>
      <c r="R9" s="2">
        <v>262430</v>
      </c>
      <c r="S9" s="2">
        <v>34863</v>
      </c>
      <c r="T9" s="2">
        <v>206157</v>
      </c>
      <c r="U9" s="4">
        <f aca="true" t="shared" si="2" ref="U9:U17">SUM(M9:T9)</f>
        <v>771841</v>
      </c>
    </row>
    <row r="10" spans="1:21" ht="15" customHeight="1">
      <c r="A10" s="3">
        <v>18</v>
      </c>
      <c r="B10" s="3" t="s">
        <v>71</v>
      </c>
      <c r="C10" s="7"/>
      <c r="D10" s="1">
        <v>136370</v>
      </c>
      <c r="E10" s="1">
        <v>3768.62</v>
      </c>
      <c r="F10" s="1">
        <v>0</v>
      </c>
      <c r="G10" s="2">
        <v>16786.58</v>
      </c>
      <c r="H10" s="1">
        <v>17470.22</v>
      </c>
      <c r="I10" s="4">
        <f t="shared" si="0"/>
        <v>683.6399999999994</v>
      </c>
      <c r="J10" s="8"/>
      <c r="K10" s="2">
        <v>428241</v>
      </c>
      <c r="L10" s="4">
        <f t="shared" si="1"/>
        <v>567695.98</v>
      </c>
      <c r="M10" s="2">
        <v>6639</v>
      </c>
      <c r="N10" s="8"/>
      <c r="O10" s="2">
        <v>129557</v>
      </c>
      <c r="P10" s="2">
        <v>0</v>
      </c>
      <c r="Q10" s="2">
        <v>149519</v>
      </c>
      <c r="R10" s="2">
        <v>59136</v>
      </c>
      <c r="S10" s="2">
        <v>35006.98</v>
      </c>
      <c r="T10" s="2">
        <v>187838</v>
      </c>
      <c r="U10" s="4">
        <f t="shared" si="2"/>
        <v>567695.98</v>
      </c>
    </row>
    <row r="11" spans="1:21" ht="15" customHeight="1">
      <c r="A11" s="3">
        <v>19</v>
      </c>
      <c r="B11" s="3" t="s">
        <v>72</v>
      </c>
      <c r="C11" s="7"/>
      <c r="D11" s="1">
        <v>18184</v>
      </c>
      <c r="E11" s="1">
        <v>10872.69</v>
      </c>
      <c r="F11" s="1">
        <v>0</v>
      </c>
      <c r="G11" s="2">
        <v>5824.97</v>
      </c>
      <c r="H11" s="1">
        <v>7467.59</v>
      </c>
      <c r="I11" s="4">
        <f t="shared" si="0"/>
        <v>1642.62</v>
      </c>
      <c r="J11" s="8"/>
      <c r="K11" s="2">
        <v>109904</v>
      </c>
      <c r="L11" s="4">
        <f t="shared" si="1"/>
        <v>137318.07</v>
      </c>
      <c r="M11" s="2">
        <v>0</v>
      </c>
      <c r="N11" s="8"/>
      <c r="O11" s="2">
        <v>30717</v>
      </c>
      <c r="P11" s="2">
        <v>0</v>
      </c>
      <c r="Q11" s="2">
        <v>3036</v>
      </c>
      <c r="R11" s="2">
        <v>12260</v>
      </c>
      <c r="S11" s="2">
        <v>0</v>
      </c>
      <c r="T11" s="2">
        <v>91305.07</v>
      </c>
      <c r="U11" s="4">
        <f t="shared" si="2"/>
        <v>137318.07</v>
      </c>
    </row>
    <row r="12" spans="1:21" ht="15" customHeight="1">
      <c r="A12" s="3">
        <v>20</v>
      </c>
      <c r="B12" s="3" t="s">
        <v>73</v>
      </c>
      <c r="C12" s="7"/>
      <c r="D12" s="1">
        <v>57705</v>
      </c>
      <c r="E12" s="1">
        <v>0</v>
      </c>
      <c r="F12" s="1">
        <v>98765</v>
      </c>
      <c r="G12" s="2">
        <v>16160</v>
      </c>
      <c r="H12" s="1">
        <v>25253</v>
      </c>
      <c r="I12" s="4">
        <f t="shared" si="0"/>
        <v>9093</v>
      </c>
      <c r="J12" s="8"/>
      <c r="K12" s="2">
        <v>294512</v>
      </c>
      <c r="L12" s="4">
        <f t="shared" si="1"/>
        <v>441889</v>
      </c>
      <c r="M12" s="2">
        <v>110463</v>
      </c>
      <c r="N12" s="8"/>
      <c r="O12" s="2">
        <v>51091</v>
      </c>
      <c r="P12" s="2">
        <v>0</v>
      </c>
      <c r="Q12" s="2">
        <v>253682</v>
      </c>
      <c r="R12" s="2">
        <v>26653</v>
      </c>
      <c r="S12" s="2">
        <v>0</v>
      </c>
      <c r="T12" s="2">
        <v>0</v>
      </c>
      <c r="U12" s="4">
        <f t="shared" si="2"/>
        <v>441889</v>
      </c>
    </row>
    <row r="13" spans="1:21" ht="15" customHeight="1">
      <c r="A13" s="3">
        <v>21</v>
      </c>
      <c r="B13" s="3" t="s">
        <v>74</v>
      </c>
      <c r="C13" s="7"/>
      <c r="D13" s="1">
        <v>0</v>
      </c>
      <c r="E13" s="1">
        <v>0</v>
      </c>
      <c r="F13" s="1">
        <v>0</v>
      </c>
      <c r="G13" s="2">
        <v>4662</v>
      </c>
      <c r="H13" s="1">
        <v>4373</v>
      </c>
      <c r="I13" s="4">
        <f t="shared" si="0"/>
        <v>-289</v>
      </c>
      <c r="J13" s="8"/>
      <c r="K13" s="2">
        <v>28710</v>
      </c>
      <c r="L13" s="4">
        <f t="shared" si="1"/>
        <v>28999</v>
      </c>
      <c r="M13" s="2">
        <v>0</v>
      </c>
      <c r="N13" s="8"/>
      <c r="O13" s="2">
        <v>0</v>
      </c>
      <c r="P13" s="2">
        <v>0</v>
      </c>
      <c r="Q13" s="2">
        <v>25166</v>
      </c>
      <c r="R13" s="2">
        <v>3833</v>
      </c>
      <c r="S13" s="2">
        <v>0</v>
      </c>
      <c r="T13" s="2">
        <v>0</v>
      </c>
      <c r="U13" s="4">
        <f t="shared" si="2"/>
        <v>28999</v>
      </c>
    </row>
    <row r="14" spans="1:21" ht="15" customHeight="1">
      <c r="A14" s="3">
        <v>22</v>
      </c>
      <c r="B14" s="3" t="s">
        <v>75</v>
      </c>
      <c r="C14" s="7"/>
      <c r="D14" s="1">
        <v>0</v>
      </c>
      <c r="E14" s="1">
        <v>0</v>
      </c>
      <c r="F14" s="1">
        <v>0</v>
      </c>
      <c r="G14" s="2">
        <v>4739</v>
      </c>
      <c r="H14" s="1">
        <v>5462</v>
      </c>
      <c r="I14" s="4">
        <f t="shared" si="0"/>
        <v>723</v>
      </c>
      <c r="J14" s="8"/>
      <c r="K14" s="2">
        <v>42466</v>
      </c>
      <c r="L14" s="4">
        <f t="shared" si="1"/>
        <v>41743</v>
      </c>
      <c r="M14" s="2">
        <v>0</v>
      </c>
      <c r="N14" s="8"/>
      <c r="O14" s="2">
        <v>32477</v>
      </c>
      <c r="P14" s="2">
        <v>0</v>
      </c>
      <c r="Q14" s="2">
        <v>3450</v>
      </c>
      <c r="R14" s="2">
        <v>5610</v>
      </c>
      <c r="S14" s="2">
        <v>0</v>
      </c>
      <c r="T14" s="2">
        <v>206</v>
      </c>
      <c r="U14" s="4">
        <f t="shared" si="2"/>
        <v>41743</v>
      </c>
    </row>
    <row r="15" spans="1:21" ht="15" customHeight="1">
      <c r="A15" s="3">
        <v>23</v>
      </c>
      <c r="B15" s="3" t="s">
        <v>76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77</v>
      </c>
      <c r="C16" s="7"/>
      <c r="D16" s="1">
        <v>0</v>
      </c>
      <c r="E16" s="1">
        <v>0</v>
      </c>
      <c r="F16" s="1">
        <v>1944</v>
      </c>
      <c r="G16" s="1">
        <v>16963</v>
      </c>
      <c r="H16" s="1">
        <v>9724</v>
      </c>
      <c r="I16" s="4">
        <f t="shared" si="0"/>
        <v>-7239</v>
      </c>
      <c r="J16" s="8"/>
      <c r="K16" s="2">
        <v>72290</v>
      </c>
      <c r="L16" s="4">
        <f t="shared" si="1"/>
        <v>81473</v>
      </c>
      <c r="M16" s="2">
        <v>0</v>
      </c>
      <c r="N16" s="8"/>
      <c r="O16" s="2">
        <v>47501</v>
      </c>
      <c r="P16" s="2">
        <v>0</v>
      </c>
      <c r="Q16" s="2">
        <v>4021</v>
      </c>
      <c r="R16" s="2">
        <v>29951</v>
      </c>
      <c r="S16" s="2">
        <v>0</v>
      </c>
      <c r="T16" s="2">
        <v>0</v>
      </c>
      <c r="U16" s="4">
        <f t="shared" si="2"/>
        <v>81473</v>
      </c>
    </row>
    <row r="17" spans="1:21" ht="15" customHeight="1">
      <c r="A17" s="3">
        <v>25</v>
      </c>
      <c r="B17" s="3" t="s">
        <v>78</v>
      </c>
      <c r="C17" s="7"/>
      <c r="D17" s="1">
        <v>0</v>
      </c>
      <c r="E17" s="1">
        <v>0</v>
      </c>
      <c r="F17" s="1">
        <v>499</v>
      </c>
      <c r="G17" s="1">
        <v>38054</v>
      </c>
      <c r="H17" s="1">
        <v>29468</v>
      </c>
      <c r="I17" s="4">
        <f t="shared" si="0"/>
        <v>-8586</v>
      </c>
      <c r="J17" s="8"/>
      <c r="K17" s="2">
        <v>292512.55</v>
      </c>
      <c r="L17" s="4">
        <f t="shared" si="1"/>
        <v>301597.55</v>
      </c>
      <c r="M17" s="2">
        <v>0</v>
      </c>
      <c r="N17" s="8"/>
      <c r="O17" s="2">
        <v>0</v>
      </c>
      <c r="P17" s="2">
        <v>0</v>
      </c>
      <c r="Q17" s="2">
        <v>195107</v>
      </c>
      <c r="R17" s="2">
        <v>105242.55</v>
      </c>
      <c r="S17" s="2">
        <v>1248</v>
      </c>
      <c r="T17" s="2">
        <v>0</v>
      </c>
      <c r="U17" s="4">
        <f t="shared" si="2"/>
        <v>301597.55</v>
      </c>
    </row>
    <row r="18" spans="1:21" ht="15" customHeight="1">
      <c r="A18" s="31"/>
      <c r="B18" s="31" t="s">
        <v>79</v>
      </c>
      <c r="C18" s="5">
        <f aca="true" t="shared" si="3" ref="C18:U18">SUM(C9:C17)</f>
        <v>0</v>
      </c>
      <c r="D18" s="5">
        <f t="shared" si="3"/>
        <v>243373</v>
      </c>
      <c r="E18" s="5">
        <f t="shared" si="3"/>
        <v>14641.310000000001</v>
      </c>
      <c r="F18" s="5">
        <f t="shared" si="3"/>
        <v>101208</v>
      </c>
      <c r="G18" s="5">
        <f t="shared" si="3"/>
        <v>112131.55</v>
      </c>
      <c r="H18" s="5">
        <f t="shared" si="3"/>
        <v>113984.81</v>
      </c>
      <c r="I18" s="14">
        <f t="shared" si="3"/>
        <v>1853.2599999999984</v>
      </c>
      <c r="J18" s="5">
        <f t="shared" si="3"/>
        <v>0</v>
      </c>
      <c r="K18" s="6">
        <f t="shared" si="3"/>
        <v>2015187.55</v>
      </c>
      <c r="L18" s="14">
        <f t="shared" si="3"/>
        <v>2372556.6</v>
      </c>
      <c r="M18" s="14">
        <f t="shared" si="3"/>
        <v>117102</v>
      </c>
      <c r="N18" s="14">
        <f t="shared" si="3"/>
        <v>0</v>
      </c>
      <c r="O18" s="5">
        <f t="shared" si="3"/>
        <v>369918</v>
      </c>
      <c r="P18" s="5">
        <f t="shared" si="3"/>
        <v>0</v>
      </c>
      <c r="Q18" s="5">
        <f t="shared" si="3"/>
        <v>823797</v>
      </c>
      <c r="R18" s="5">
        <f t="shared" si="3"/>
        <v>505115.55</v>
      </c>
      <c r="S18" s="5">
        <f t="shared" si="3"/>
        <v>71117.98000000001</v>
      </c>
      <c r="T18" s="5">
        <f t="shared" si="3"/>
        <v>485506.07</v>
      </c>
      <c r="U18" s="14">
        <f t="shared" si="3"/>
        <v>2372556.6</v>
      </c>
    </row>
    <row r="22" spans="7:10" ht="15" customHeight="1">
      <c r="G22" s="51" t="s">
        <v>80</v>
      </c>
      <c r="H22" s="51"/>
      <c r="I22" s="51"/>
      <c r="J22" s="15">
        <f>+('semilavorati aggregato'!J28)-('semilavorati aggregato'!K28+'monomeri aggregato'!K18)</f>
        <v>18469.599999999627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2019-04-16T14:05:03Z</cp:lastPrinted>
  <dcterms:created xsi:type="dcterms:W3CDTF">2019-04-16T14:41:11Z</dcterms:created>
  <dcterms:modified xsi:type="dcterms:W3CDTF">2019-04-16T14:05:23Z</dcterms:modified>
  <cp:category/>
  <cp:version/>
  <cp:contentType/>
  <cp:contentStatus/>
</cp:coreProperties>
</file>