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emilavorati mensile" sheetId="1" r:id="rId1"/>
    <sheet name="monomeri mensile" sheetId="2" r:id="rId2"/>
    <sheet name="semilavorati aggregato" sheetId="3" r:id="rId3"/>
    <sheet name="monomeri aggregato" sheetId="4" r:id="rId4"/>
  </sheets>
  <definedNames/>
  <calcPr fullCalcOnLoad="1"/>
</workbook>
</file>

<file path=xl/sharedStrings.xml><?xml version="1.0" encoding="utf-8"?>
<sst xmlns="http://schemas.openxmlformats.org/spreadsheetml/2006/main" count="258" uniqueCount="82">
  <si>
    <t>BOLLETTINO INDUSTRIA PETROLCHIMICA</t>
  </si>
  <si>
    <t>Ministero dello Sviluppo Economico</t>
  </si>
  <si>
    <t>la materia è espressa in TONNELLATE con 2 cifre decimali</t>
  </si>
  <si>
    <t>DGSAIE DIV.6</t>
  </si>
  <si>
    <t>DISPONIBILITA'</t>
  </si>
  <si>
    <t>UTILIZZO</t>
  </si>
  <si>
    <t>Report costruito su dati definitivi</t>
  </si>
  <si>
    <t>Arrivi da Raffinerie</t>
  </si>
  <si>
    <t>Arrivi da altro Petrolchimico</t>
  </si>
  <si>
    <t>Arrivi da altro Impianto</t>
  </si>
  <si>
    <t>Importazione</t>
  </si>
  <si>
    <t>Stoccaggio Inizio Mese</t>
  </si>
  <si>
    <t>Stoccaggio Fine Mese</t>
  </si>
  <si>
    <t>Delta Stock</t>
  </si>
  <si>
    <t>Passato in lavorazione</t>
  </si>
  <si>
    <t>Prodotti ottenuti</t>
  </si>
  <si>
    <t>Disponibile</t>
  </si>
  <si>
    <t>Ritorni al settore petrolifero</t>
  </si>
  <si>
    <t>Invii a Centrale Termoelettr.</t>
  </si>
  <si>
    <t>Consegne ad altro petrolchimico</t>
  </si>
  <si>
    <t xml:space="preserve">Vendite ad altro denunciante </t>
  </si>
  <si>
    <t xml:space="preserve">Vendite al mercato Interno </t>
  </si>
  <si>
    <t>Vendite al mercato Estero</t>
  </si>
  <si>
    <t>Consumi Diretti Energetici</t>
  </si>
  <si>
    <t xml:space="preserve">Consumi NON Energetici </t>
  </si>
  <si>
    <t>Totale Utilizzato</t>
  </si>
  <si>
    <t>Periodo: febbraio 2018</t>
  </si>
  <si>
    <t>Codice</t>
  </si>
  <si>
    <t>Prodotto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</si>
  <si>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</si>
  <si>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</si>
  <si>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</si>
  <si>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</si>
  <si>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</si>
  <si>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</si>
  <si>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</si>
  <si>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</si>
  <si>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</si>
  <si>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</si>
  <si>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</si>
  <si>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</si>
  <si>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</si>
  <si>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</si>
  <si>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</si>
  <si>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</si>
  <si>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</si>
  <si>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</si>
  <si>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</si>
  <si>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A) CARICHE SEMILAVORATI</t>
  </si>
  <si>
    <t>GAS ALLO STATO GASSOSO</t>
  </si>
  <si>
    <t xml:space="preserve">GAS ALLO STATO LIQUIDO  </t>
  </si>
  <si>
    <t>VIRGIN NAFTA</t>
  </si>
  <si>
    <t>BENZINA</t>
  </si>
  <si>
    <t>PETROLI</t>
  </si>
  <si>
    <t>GASOLI DEP+PENT+TPIO</t>
  </si>
  <si>
    <t xml:space="preserve">OLI COMBUSTIBILI ATZ </t>
  </si>
  <si>
    <t>OLI COMBUSTIBILI BTZ / FOK</t>
  </si>
  <si>
    <t>SEMILAVORATI (xileni-ompx-metax)</t>
  </si>
  <si>
    <t>OSSIGENATI</t>
  </si>
  <si>
    <t>ALTRI PETROLIFERI</t>
  </si>
  <si>
    <t>TOTALE CICLO PRIMARIO</t>
  </si>
  <si>
    <t>GPL (FRAZ C4-RAFF 1)</t>
  </si>
  <si>
    <t>BENZINE SEMILAVORATE</t>
  </si>
  <si>
    <t>PARAFFINA / OLEFINE</t>
  </si>
  <si>
    <t>TOTALE CICLO SECONDARIO</t>
  </si>
  <si>
    <t>METANO</t>
  </si>
  <si>
    <t>METANOLO-ETANOLO</t>
  </si>
  <si>
    <t>TOTALE ALTRI SETTORI</t>
  </si>
  <si>
    <t>TOTALE</t>
  </si>
  <si>
    <t>B) MONOMERI</t>
  </si>
  <si>
    <t>ETILENE</t>
  </si>
  <si>
    <t>PROPILENE</t>
  </si>
  <si>
    <t>BUTADIENE</t>
  </si>
  <si>
    <t>BENZENE</t>
  </si>
  <si>
    <t>TOLUENE</t>
  </si>
  <si>
    <t>ISOMERI + ETILBENZENE</t>
  </si>
  <si>
    <t>CUMENE</t>
  </si>
  <si>
    <t>PARAFFINE</t>
  </si>
  <si>
    <t xml:space="preserve">ALTRI CHIMICI </t>
  </si>
  <si>
    <t xml:space="preserve">TOTALE </t>
  </si>
  <si>
    <t>PERDITA LAVORAZIONE</t>
  </si>
  <si>
    <t>Periodo: gennaio-febbraio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</si>
</sst>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indexed="8"/>
      <name val="Calibri"/>
      <family val="0"/>
    </font>
    <font>
      <sz val="11"/>
      <color indexed="11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21"/>
      <name val="Calibri"/>
      <family val="0"/>
    </font>
    <font>
      <sz val="16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24"/>
      <name val="Calibri"/>
      <family val="0"/>
    </font>
    <font>
      <b/>
      <sz val="11"/>
      <color indexed="8"/>
      <name val="Calibri"/>
      <family val="0"/>
    </font>
    <font>
      <b/>
      <sz val="10"/>
      <color indexed="24"/>
      <name val="Calibri"/>
      <family val="2"/>
    </font>
    <font>
      <sz val="11"/>
      <color indexed="9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24"/>
      <name val="Calibri"/>
      <family val="2"/>
    </font>
    <font>
      <sz val="11"/>
      <color indexed="60"/>
      <name val="Calibri"/>
      <family val="2"/>
    </font>
    <font>
      <b/>
      <sz val="11"/>
      <color indexed="12"/>
      <name val="Calibri"/>
      <family val="2"/>
    </font>
    <font>
      <sz val="11"/>
      <color indexed="53"/>
      <name val="Calibri"/>
      <family val="2"/>
    </font>
    <font>
      <i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36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6"/>
      </right>
      <top style="thin">
        <color indexed="9"/>
      </top>
      <bottom style="medium">
        <color indexed="18"/>
      </bottom>
    </border>
    <border>
      <left>
        <color indexed="63"/>
      </left>
      <right style="thin">
        <color indexed="12"/>
      </right>
      <top style="thin">
        <color indexed="9"/>
      </top>
      <bottom style="medium">
        <color indexed="18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>
        <color indexed="9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1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0"/>
      </left>
      <right style="thin">
        <color indexed="9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10"/>
      </right>
      <top style="thin">
        <color indexed="12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 style="thin">
        <color indexed="25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 style="thick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9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12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9"/>
      </top>
      <bottom style="thin">
        <color indexed="12"/>
      </bottom>
    </border>
    <border>
      <left>
        <color indexed="63"/>
      </left>
      <right style="thin">
        <color indexed="10"/>
      </right>
      <top style="hair">
        <color indexed="12"/>
      </top>
      <bottom style="hair">
        <color indexed="12"/>
      </bottom>
    </border>
    <border>
      <left style="thin">
        <color indexed="9"/>
      </left>
      <right style="thin">
        <color indexed="10"/>
      </right>
      <top style="thin">
        <color indexed="12"/>
      </top>
      <bottom style="thin">
        <color indexed="25"/>
      </bottom>
    </border>
    <border>
      <left style="thin">
        <color indexed="10"/>
      </left>
      <right style="thin">
        <color indexed="9"/>
      </right>
      <top style="thin">
        <color indexed="12"/>
      </top>
      <bottom style="thin">
        <color indexed="9"/>
      </bottom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12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5">
    <xf numFmtId="0" fontId="0" fillId="0" borderId="0" xfId="0" applyFill="1" applyAlignment="1" applyProtection="1">
      <alignment/>
      <protection/>
    </xf>
    <xf numFmtId="2" fontId="0" fillId="0" borderId="10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Alignment="1" applyProtection="1">
      <alignment horizontal="right"/>
      <protection/>
    </xf>
    <xf numFmtId="0" fontId="0" fillId="33" borderId="11" xfId="0" applyFill="1" applyBorder="1" applyAlignment="1" applyProtection="1">
      <alignment horizontal="left"/>
      <protection/>
    </xf>
    <xf numFmtId="2" fontId="0" fillId="34" borderId="10" xfId="0" applyNumberFormat="1" applyFill="1" applyBorder="1" applyAlignment="1" applyProtection="1">
      <alignment horizontal="right"/>
      <protection/>
    </xf>
    <xf numFmtId="2" fontId="0" fillId="35" borderId="10" xfId="0" applyNumberFormat="1" applyFill="1" applyBorder="1" applyAlignment="1" applyProtection="1">
      <alignment horizontal="right"/>
      <protection/>
    </xf>
    <xf numFmtId="2" fontId="0" fillId="35" borderId="10" xfId="0" applyNumberFormat="1" applyFill="1" applyBorder="1" applyAlignment="1" applyProtection="1">
      <alignment horizontal="right"/>
      <protection locked="0"/>
    </xf>
    <xf numFmtId="2" fontId="1" fillId="36" borderId="10" xfId="0" applyNumberFormat="1" applyFont="1" applyFill="1" applyBorder="1" applyAlignment="1" applyProtection="1">
      <alignment horizontal="right"/>
      <protection locked="0"/>
    </xf>
    <xf numFmtId="2" fontId="0" fillId="36" borderId="10" xfId="0" applyNumberFormat="1" applyFill="1" applyBorder="1" applyAlignment="1" applyProtection="1">
      <alignment horizontal="right"/>
      <protection locked="0"/>
    </xf>
    <xf numFmtId="0" fontId="2" fillId="37" borderId="12" xfId="0" applyFont="1" applyFill="1" applyBorder="1" applyAlignment="1" applyProtection="1">
      <alignment/>
      <protection/>
    </xf>
    <xf numFmtId="0" fontId="2" fillId="37" borderId="13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3" fillId="35" borderId="10" xfId="0" applyNumberFormat="1" applyFont="1" applyFill="1" applyBorder="1" applyAlignment="1" applyProtection="1">
      <alignment horizontal="right"/>
      <protection/>
    </xf>
    <xf numFmtId="2" fontId="0" fillId="0" borderId="0" xfId="0" applyNumberFormat="1" applyFill="1" applyAlignment="1" applyProtection="1">
      <alignment/>
      <protection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2" fillId="38" borderId="13" xfId="0" applyFont="1" applyFill="1" applyBorder="1" applyAlignment="1" applyProtection="1">
      <alignment/>
      <protection/>
    </xf>
    <xf numFmtId="0" fontId="2" fillId="38" borderId="15" xfId="0" applyFont="1" applyFill="1" applyBorder="1" applyAlignment="1" applyProtection="1">
      <alignment/>
      <protection/>
    </xf>
    <xf numFmtId="0" fontId="3" fillId="34" borderId="16" xfId="0" applyFont="1" applyFill="1" applyBorder="1" applyAlignment="1" applyProtection="1">
      <alignment horizontal="center" wrapText="1"/>
      <protection/>
    </xf>
    <xf numFmtId="0" fontId="6" fillId="39" borderId="0" xfId="0" applyFont="1" applyFill="1" applyAlignment="1" applyProtection="1">
      <alignment horizontal="center"/>
      <protection/>
    </xf>
    <xf numFmtId="0" fontId="7" fillId="39" borderId="0" xfId="0" applyFont="1" applyFill="1" applyAlignment="1" applyProtection="1">
      <alignment horizontal="center"/>
      <protection/>
    </xf>
    <xf numFmtId="0" fontId="3" fillId="34" borderId="17" xfId="0" applyFont="1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left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3" fillId="40" borderId="18" xfId="0" applyFont="1" applyFill="1" applyBorder="1" applyAlignment="1" applyProtection="1">
      <alignment horizontal="left"/>
      <protection/>
    </xf>
    <xf numFmtId="0" fontId="3" fillId="41" borderId="18" xfId="0" applyFont="1" applyFill="1" applyBorder="1" applyAlignment="1" applyProtection="1">
      <alignment horizontal="left"/>
      <protection/>
    </xf>
    <xf numFmtId="0" fontId="2" fillId="38" borderId="19" xfId="0" applyFont="1" applyFill="1" applyBorder="1" applyAlignment="1" applyProtection="1">
      <alignment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3" fillId="34" borderId="0" xfId="0" applyFont="1" applyFill="1" applyAlignment="1" applyProtection="1">
      <alignment horizontal="center"/>
      <protection/>
    </xf>
    <xf numFmtId="0" fontId="6" fillId="39" borderId="0" xfId="0" applyFont="1" applyFill="1" applyAlignment="1" applyProtection="1">
      <alignment horizontal="center"/>
      <protection/>
    </xf>
    <xf numFmtId="4" fontId="4" fillId="33" borderId="14" xfId="0" applyNumberFormat="1" applyFont="1" applyFill="1" applyBorder="1" applyAlignment="1" applyProtection="1">
      <alignment horizontal="right"/>
      <protection locked="0"/>
    </xf>
    <xf numFmtId="4" fontId="0" fillId="33" borderId="14" xfId="0" applyNumberFormat="1" applyFont="1" applyFill="1" applyBorder="1" applyAlignment="1" applyProtection="1">
      <alignment horizontal="right"/>
      <protection locked="0"/>
    </xf>
    <xf numFmtId="4" fontId="0" fillId="34" borderId="14" xfId="0" applyNumberFormat="1" applyFont="1" applyFill="1" applyBorder="1" applyAlignment="1" applyProtection="1">
      <alignment horizontal="right"/>
      <protection/>
    </xf>
    <xf numFmtId="4" fontId="0" fillId="0" borderId="20" xfId="0" applyNumberFormat="1" applyFont="1" applyFill="1" applyBorder="1" applyAlignment="1" applyProtection="1">
      <alignment/>
      <protection/>
    </xf>
    <xf numFmtId="4" fontId="0" fillId="34" borderId="14" xfId="0" applyNumberFormat="1" applyFont="1" applyFill="1" applyBorder="1" applyAlignment="1" applyProtection="1">
      <alignment horizontal="right"/>
      <protection locked="0"/>
    </xf>
    <xf numFmtId="4" fontId="0" fillId="0" borderId="14" xfId="0" applyNumberFormat="1" applyFont="1" applyFill="1" applyBorder="1" applyAlignment="1" applyProtection="1">
      <alignment horizontal="right"/>
      <protection/>
    </xf>
    <xf numFmtId="4" fontId="0" fillId="33" borderId="21" xfId="0" applyNumberFormat="1" applyFont="1" applyFill="1" applyBorder="1" applyAlignment="1" applyProtection="1">
      <alignment horizontal="right"/>
      <protection locked="0"/>
    </xf>
    <xf numFmtId="4" fontId="0" fillId="34" borderId="22" xfId="0" applyNumberFormat="1" applyFont="1" applyFill="1" applyBorder="1" applyAlignment="1" applyProtection="1">
      <alignment horizontal="right"/>
      <protection/>
    </xf>
    <xf numFmtId="4" fontId="11" fillId="40" borderId="14" xfId="0" applyNumberFormat="1" applyFont="1" applyFill="1" applyBorder="1" applyAlignment="1" applyProtection="1">
      <alignment horizontal="right"/>
      <protection/>
    </xf>
    <xf numFmtId="4" fontId="11" fillId="40" borderId="14" xfId="0" applyNumberFormat="1" applyFont="1" applyFill="1" applyBorder="1" applyAlignment="1" applyProtection="1">
      <alignment horizontal="right"/>
      <protection locked="0"/>
    </xf>
    <xf numFmtId="4" fontId="11" fillId="40" borderId="22" xfId="0" applyNumberFormat="1" applyFont="1" applyFill="1" applyBorder="1" applyAlignment="1" applyProtection="1">
      <alignment horizontal="right"/>
      <protection/>
    </xf>
    <xf numFmtId="4" fontId="11" fillId="40" borderId="20" xfId="0" applyNumberFormat="1" applyFont="1" applyFill="1" applyBorder="1" applyAlignment="1" applyProtection="1">
      <alignment horizontal="right"/>
      <protection/>
    </xf>
    <xf numFmtId="4" fontId="0" fillId="40" borderId="14" xfId="0" applyNumberFormat="1" applyFont="1" applyFill="1" applyBorder="1" applyAlignment="1" applyProtection="1">
      <alignment horizontal="right"/>
      <protection/>
    </xf>
    <xf numFmtId="4" fontId="0" fillId="40" borderId="22" xfId="0" applyNumberFormat="1" applyFont="1" applyFill="1" applyBorder="1" applyAlignment="1" applyProtection="1">
      <alignment horizontal="right"/>
      <protection/>
    </xf>
    <xf numFmtId="4" fontId="3" fillId="41" borderId="14" xfId="0" applyNumberFormat="1" applyFont="1" applyFill="1" applyBorder="1" applyAlignment="1" applyProtection="1">
      <alignment horizontal="right"/>
      <protection/>
    </xf>
    <xf numFmtId="4" fontId="3" fillId="41" borderId="22" xfId="0" applyNumberFormat="1" applyFont="1" applyFill="1" applyBorder="1" applyAlignment="1" applyProtection="1">
      <alignment horizontal="right"/>
      <protection/>
    </xf>
    <xf numFmtId="4" fontId="0" fillId="0" borderId="10" xfId="0" applyNumberFormat="1" applyFill="1" applyBorder="1" applyAlignment="1" applyProtection="1">
      <alignment horizontal="right"/>
      <protection locked="0"/>
    </xf>
    <xf numFmtId="4" fontId="0" fillId="0" borderId="10" xfId="0" applyNumberFormat="1" applyFill="1" applyBorder="1" applyAlignment="1" applyProtection="1">
      <alignment horizontal="right"/>
      <protection/>
    </xf>
    <xf numFmtId="4" fontId="0" fillId="34" borderId="10" xfId="0" applyNumberFormat="1" applyFill="1" applyBorder="1" applyAlignment="1" applyProtection="1">
      <alignment horizontal="right"/>
      <protection/>
    </xf>
    <xf numFmtId="4" fontId="0" fillId="36" borderId="10" xfId="0" applyNumberFormat="1" applyFill="1" applyBorder="1" applyAlignment="1" applyProtection="1">
      <alignment horizontal="right"/>
      <protection locked="0"/>
    </xf>
    <xf numFmtId="2" fontId="11" fillId="35" borderId="10" xfId="0" applyNumberFormat="1" applyFont="1" applyFill="1" applyBorder="1" applyAlignment="1" applyProtection="1">
      <alignment horizontal="right"/>
      <protection/>
    </xf>
    <xf numFmtId="4" fontId="11" fillId="35" borderId="10" xfId="0" applyNumberFormat="1" applyFont="1" applyFill="1" applyBorder="1" applyAlignment="1" applyProtection="1">
      <alignment horizontal="right"/>
      <protection/>
    </xf>
    <xf numFmtId="4" fontId="3" fillId="35" borderId="10" xfId="0" applyNumberFormat="1" applyFont="1" applyFill="1" applyBorder="1" applyAlignment="1" applyProtection="1">
      <alignment horizontal="right"/>
      <protection/>
    </xf>
    <xf numFmtId="4" fontId="11" fillId="35" borderId="10" xfId="0" applyNumberFormat="1" applyFont="1" applyFill="1" applyBorder="1" applyAlignment="1" applyProtection="1">
      <alignment horizontal="right"/>
      <protection locked="0"/>
    </xf>
    <xf numFmtId="0" fontId="7" fillId="39" borderId="0" xfId="0" applyFont="1" applyFill="1" applyAlignment="1" applyProtection="1">
      <alignment horizontal="center"/>
      <protection/>
    </xf>
    <xf numFmtId="0" fontId="2" fillId="38" borderId="15" xfId="0" applyFont="1" applyFill="1" applyBorder="1" applyAlignment="1" applyProtection="1">
      <alignment/>
      <protection/>
    </xf>
    <xf numFmtId="0" fontId="2" fillId="38" borderId="19" xfId="0" applyFont="1" applyFill="1" applyBorder="1" applyAlignment="1" applyProtection="1">
      <alignment/>
      <protection/>
    </xf>
    <xf numFmtId="0" fontId="3" fillId="34" borderId="17" xfId="0" applyFont="1" applyFill="1" applyBorder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/>
      <protection/>
    </xf>
    <xf numFmtId="0" fontId="3" fillId="34" borderId="16" xfId="0" applyFont="1" applyFill="1" applyBorder="1" applyAlignment="1" applyProtection="1">
      <alignment horizontal="center" wrapText="1"/>
      <protection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3" fillId="40" borderId="18" xfId="0" applyFont="1" applyFill="1" applyBorder="1" applyAlignment="1" applyProtection="1">
      <alignment horizontal="left"/>
      <protection/>
    </xf>
    <xf numFmtId="0" fontId="3" fillId="41" borderId="18" xfId="0" applyFont="1" applyFill="1" applyBorder="1" applyAlignment="1" applyProtection="1">
      <alignment horizontal="left"/>
      <protection/>
    </xf>
    <xf numFmtId="0" fontId="3" fillId="40" borderId="11" xfId="0" applyFont="1" applyFill="1" applyBorder="1" applyAlignment="1" applyProtection="1">
      <alignment horizontal="left"/>
      <protection/>
    </xf>
    <xf numFmtId="0" fontId="3" fillId="40" borderId="23" xfId="0" applyFont="1" applyFill="1" applyBorder="1" applyAlignment="1" applyProtection="1">
      <alignment horizontal="left"/>
      <protection/>
    </xf>
    <xf numFmtId="0" fontId="3" fillId="41" borderId="11" xfId="0" applyFont="1" applyFill="1" applyBorder="1" applyAlignment="1" applyProtection="1">
      <alignment horizontal="left"/>
      <protection/>
    </xf>
    <xf numFmtId="0" fontId="3" fillId="41" borderId="23" xfId="0" applyFont="1" applyFill="1" applyBorder="1" applyAlignment="1" applyProtection="1">
      <alignment horizontal="left"/>
      <protection/>
    </xf>
    <xf numFmtId="0" fontId="0" fillId="33" borderId="11" xfId="0" applyFill="1" applyBorder="1" applyAlignment="1" applyProtection="1">
      <alignment horizontal="left"/>
      <protection/>
    </xf>
    <xf numFmtId="0" fontId="0" fillId="33" borderId="23" xfId="0" applyFill="1" applyBorder="1" applyAlignment="1" applyProtection="1">
      <alignment horizontal="left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4" fillId="33" borderId="23" xfId="0" applyFont="1" applyFill="1" applyBorder="1" applyAlignment="1" applyProtection="1">
      <alignment horizontal="left"/>
      <protection/>
    </xf>
    <xf numFmtId="0" fontId="9" fillId="34" borderId="24" xfId="0" applyFont="1" applyFill="1" applyBorder="1" applyAlignment="1" applyProtection="1">
      <alignment horizontal="center" textRotation="90" wrapText="1"/>
      <protection/>
    </xf>
    <xf numFmtId="0" fontId="9" fillId="34" borderId="25" xfId="0" applyFont="1" applyFill="1" applyBorder="1" applyAlignment="1" applyProtection="1">
      <alignment horizontal="center" textRotation="90" wrapText="1"/>
      <protection/>
    </xf>
    <xf numFmtId="0" fontId="9" fillId="34" borderId="26" xfId="0" applyFont="1" applyFill="1" applyBorder="1" applyAlignment="1" applyProtection="1">
      <alignment horizontal="center" textRotation="90" wrapText="1"/>
      <protection/>
    </xf>
    <xf numFmtId="0" fontId="9" fillId="34" borderId="27" xfId="0" applyFont="1" applyFill="1" applyBorder="1" applyAlignment="1" applyProtection="1">
      <alignment horizontal="center" textRotation="90" wrapText="1"/>
      <protection/>
    </xf>
    <xf numFmtId="0" fontId="9" fillId="34" borderId="28" xfId="0" applyFont="1" applyFill="1" applyBorder="1" applyAlignment="1" applyProtection="1">
      <alignment horizontal="center" textRotation="90" wrapText="1"/>
      <protection/>
    </xf>
    <xf numFmtId="0" fontId="9" fillId="34" borderId="29" xfId="0" applyFont="1" applyFill="1" applyBorder="1" applyAlignment="1" applyProtection="1">
      <alignment horizontal="center" textRotation="90" wrapText="1"/>
      <protection/>
    </xf>
    <xf numFmtId="0" fontId="10" fillId="34" borderId="3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10" fillId="34" borderId="31" xfId="0" applyFont="1" applyFill="1" applyBorder="1" applyAlignment="1" applyProtection="1">
      <alignment horizontal="center" wrapText="1"/>
      <protection/>
    </xf>
    <xf numFmtId="0" fontId="3" fillId="34" borderId="0" xfId="0" applyFont="1" applyFill="1" applyAlignment="1" applyProtection="1">
      <alignment horizontal="center"/>
      <protection/>
    </xf>
    <xf numFmtId="0" fontId="3" fillId="42" borderId="32" xfId="0" applyFont="1" applyFill="1" applyBorder="1" applyAlignment="1" applyProtection="1">
      <alignment horizontal="center"/>
      <protection/>
    </xf>
    <xf numFmtId="0" fontId="3" fillId="42" borderId="33" xfId="0" applyFont="1" applyFill="1" applyBorder="1" applyAlignment="1" applyProtection="1">
      <alignment horizontal="center"/>
      <protection/>
    </xf>
    <xf numFmtId="0" fontId="10" fillId="34" borderId="34" xfId="0" applyFont="1" applyFill="1" applyBorder="1" applyAlignment="1" applyProtection="1">
      <alignment horizontal="center" wrapText="1"/>
      <protection/>
    </xf>
    <xf numFmtId="0" fontId="10" fillId="34" borderId="35" xfId="0" applyFont="1" applyFill="1" applyBorder="1" applyAlignment="1" applyProtection="1">
      <alignment horizontal="center" wrapText="1"/>
      <protection/>
    </xf>
    <xf numFmtId="0" fontId="10" fillId="34" borderId="36" xfId="0" applyFont="1" applyFill="1" applyBorder="1" applyAlignment="1" applyProtection="1">
      <alignment horizontal="center" wrapText="1"/>
      <protection/>
    </xf>
    <xf numFmtId="0" fontId="6" fillId="39" borderId="0" xfId="0" applyFont="1" applyFill="1" applyAlignment="1" applyProtection="1">
      <alignment horizontal="center"/>
      <protection/>
    </xf>
    <xf numFmtId="0" fontId="6" fillId="39" borderId="0" xfId="0" applyFont="1" applyFill="1" applyAlignment="1" applyProtection="1">
      <alignment horizontal="center"/>
      <protection/>
    </xf>
    <xf numFmtId="0" fontId="7" fillId="39" borderId="37" xfId="0" applyFont="1" applyFill="1" applyBorder="1" applyAlignment="1" applyProtection="1">
      <alignment horizontal="center"/>
      <protection/>
    </xf>
    <xf numFmtId="0" fontId="8" fillId="39" borderId="37" xfId="0" applyFont="1" applyFill="1" applyBorder="1" applyAlignment="1" applyProtection="1">
      <alignment horizontal="center"/>
      <protection/>
    </xf>
    <xf numFmtId="0" fontId="9" fillId="43" borderId="38" xfId="0" applyFont="1" applyFill="1" applyBorder="1" applyAlignment="1" applyProtection="1">
      <alignment horizontal="center"/>
      <protection/>
    </xf>
    <xf numFmtId="0" fontId="9" fillId="43" borderId="39" xfId="0" applyFont="1" applyFill="1" applyBorder="1" applyAlignment="1" applyProtection="1">
      <alignment horizontal="center"/>
      <protection/>
    </xf>
    <xf numFmtId="0" fontId="9" fillId="43" borderId="40" xfId="0" applyFont="1" applyFill="1" applyBorder="1" applyAlignment="1" applyProtection="1">
      <alignment horizontal="center"/>
      <protection/>
    </xf>
    <xf numFmtId="0" fontId="9" fillId="44" borderId="38" xfId="0" applyFont="1" applyFill="1" applyBorder="1" applyAlignment="1" applyProtection="1">
      <alignment horizontal="center"/>
      <protection/>
    </xf>
    <xf numFmtId="0" fontId="9" fillId="44" borderId="39" xfId="0" applyFont="1" applyFill="1" applyBorder="1" applyAlignment="1" applyProtection="1">
      <alignment horizontal="center"/>
      <protection/>
    </xf>
    <xf numFmtId="0" fontId="9" fillId="44" borderId="40" xfId="0" applyFont="1" applyFill="1" applyBorder="1" applyAlignment="1" applyProtection="1">
      <alignment horizontal="center"/>
      <protection/>
    </xf>
    <xf numFmtId="0" fontId="0" fillId="33" borderId="41" xfId="0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3" fillId="35" borderId="41" xfId="0" applyFont="1" applyFill="1" applyBorder="1" applyAlignment="1" applyProtection="1">
      <alignment horizontal="left"/>
      <protection/>
    </xf>
    <xf numFmtId="0" fontId="11" fillId="0" borderId="0" xfId="0" applyFont="1" applyFill="1" applyAlignment="1" applyProtection="1">
      <alignment horizontal="center"/>
      <protection/>
    </xf>
    <xf numFmtId="0" fontId="12" fillId="34" borderId="30" xfId="0" applyFont="1" applyFill="1" applyBorder="1" applyAlignment="1" applyProtection="1">
      <alignment horizontal="center" wrapText="1"/>
      <protection/>
    </xf>
    <xf numFmtId="0" fontId="12" fillId="34" borderId="0" xfId="0" applyFont="1" applyFill="1" applyBorder="1" applyAlignment="1" applyProtection="1">
      <alignment horizontal="center" wrapText="1"/>
      <protection/>
    </xf>
    <xf numFmtId="0" fontId="12" fillId="34" borderId="31" xfId="0" applyFont="1" applyFill="1" applyBorder="1" applyAlignment="1" applyProtection="1">
      <alignment horizontal="center" wrapText="1"/>
      <protection/>
    </xf>
    <xf numFmtId="0" fontId="10" fillId="34" borderId="30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 horizontal="center" vertical="center" wrapText="1"/>
      <protection/>
    </xf>
    <xf numFmtId="0" fontId="10" fillId="34" borderId="31" xfId="0" applyFont="1" applyFill="1" applyBorder="1" applyAlignment="1" applyProtection="1">
      <alignment horizontal="center" vertical="center" wrapText="1"/>
      <protection/>
    </xf>
    <xf numFmtId="0" fontId="12" fillId="34" borderId="34" xfId="0" applyFont="1" applyFill="1" applyBorder="1" applyAlignment="1" applyProtection="1">
      <alignment horizontal="center" wrapText="1"/>
      <protection/>
    </xf>
    <xf numFmtId="0" fontId="12" fillId="34" borderId="35" xfId="0" applyFont="1" applyFill="1" applyBorder="1" applyAlignment="1" applyProtection="1">
      <alignment horizontal="center" wrapText="1"/>
      <protection/>
    </xf>
    <xf numFmtId="0" fontId="12" fillId="34" borderId="36" xfId="0" applyFont="1" applyFill="1" applyBorder="1" applyAlignment="1" applyProtection="1">
      <alignment horizontal="center" wrapText="1"/>
      <protection/>
    </xf>
    <xf numFmtId="0" fontId="3" fillId="42" borderId="32" xfId="0" applyFont="1" applyFill="1" applyBorder="1" applyAlignment="1" applyProtection="1">
      <alignment horizontal="center"/>
      <protection/>
    </xf>
    <xf numFmtId="0" fontId="9" fillId="34" borderId="42" xfId="0" applyFont="1" applyFill="1" applyBorder="1" applyAlignment="1" applyProtection="1">
      <alignment horizontal="center" textRotation="90" wrapText="1"/>
      <protection/>
    </xf>
    <xf numFmtId="0" fontId="9" fillId="34" borderId="43" xfId="0" applyFont="1" applyFill="1" applyBorder="1" applyAlignment="1" applyProtection="1">
      <alignment horizontal="center" textRotation="90" wrapText="1"/>
      <protection/>
    </xf>
    <xf numFmtId="0" fontId="10" fillId="34" borderId="34" xfId="0" applyFont="1" applyFill="1" applyBorder="1" applyAlignment="1" applyProtection="1">
      <alignment horizontal="center" wrapText="1"/>
      <protection/>
    </xf>
    <xf numFmtId="0" fontId="10" fillId="34" borderId="35" xfId="0" applyFont="1" applyFill="1" applyBorder="1" applyAlignment="1" applyProtection="1">
      <alignment horizontal="center" wrapText="1"/>
      <protection/>
    </xf>
    <xf numFmtId="0" fontId="10" fillId="34" borderId="30" xfId="0" applyFont="1" applyFill="1" applyBorder="1" applyAlignment="1" applyProtection="1">
      <alignment horizontal="center" wrapText="1"/>
      <protection/>
    </xf>
    <xf numFmtId="0" fontId="10" fillId="34" borderId="0" xfId="0" applyFont="1" applyFill="1" applyAlignment="1" applyProtection="1">
      <alignment horizontal="center" wrapText="1"/>
      <protection/>
    </xf>
    <xf numFmtId="0" fontId="7" fillId="39" borderId="0" xfId="0" applyFont="1" applyFill="1" applyAlignment="1" applyProtection="1">
      <alignment horizontal="center"/>
      <protection/>
    </xf>
    <xf numFmtId="0" fontId="8" fillId="39" borderId="37" xfId="0" applyFont="1" applyFill="1" applyBorder="1" applyAlignment="1" applyProtection="1">
      <alignment horizontal="center"/>
      <protection/>
    </xf>
    <xf numFmtId="0" fontId="9" fillId="43" borderId="44" xfId="0" applyFont="1" applyFill="1" applyBorder="1" applyAlignment="1" applyProtection="1">
      <alignment horizontal="center"/>
      <protection/>
    </xf>
    <xf numFmtId="0" fontId="9" fillId="44" borderId="44" xfId="0" applyFont="1" applyFill="1" applyBorder="1" applyAlignment="1" applyProtection="1">
      <alignment horizontal="center"/>
      <protection/>
    </xf>
    <xf numFmtId="0" fontId="9" fillId="34" borderId="42" xfId="0" applyFont="1" applyFill="1" applyBorder="1" applyAlignment="1" applyProtection="1">
      <alignment horizontal="center" textRotation="90" wrapText="1"/>
      <protection/>
    </xf>
    <xf numFmtId="0" fontId="9" fillId="34" borderId="43" xfId="0" applyFont="1" applyFill="1" applyBorder="1" applyAlignment="1" applyProtection="1">
      <alignment horizontal="center" textRotation="90" wrapText="1"/>
      <protection/>
    </xf>
    <xf numFmtId="0" fontId="10" fillId="34" borderId="0" xfId="0" applyFont="1" applyFill="1" applyAlignment="1" applyProtection="1">
      <alignment horizontal="center" wrapText="1"/>
      <protection/>
    </xf>
    <xf numFmtId="0" fontId="10" fillId="34" borderId="0" xfId="0" applyFont="1" applyFill="1" applyAlignment="1" applyProtection="1">
      <alignment horizontal="center" vertical="center" wrapText="1"/>
      <protection/>
    </xf>
    <xf numFmtId="0" fontId="7" fillId="39" borderId="0" xfId="0" applyFont="1" applyFill="1" applyAlignment="1" applyProtection="1">
      <alignment horizontal="center"/>
      <protection/>
    </xf>
    <xf numFmtId="0" fontId="9" fillId="43" borderId="44" xfId="0" applyFont="1" applyFill="1" applyBorder="1" applyAlignment="1" applyProtection="1">
      <alignment horizontal="center"/>
      <protection/>
    </xf>
    <xf numFmtId="0" fontId="9" fillId="44" borderId="44" xfId="0" applyFont="1" applyFill="1" applyBorder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69696"/>
      <rgbColor rgb="00FFFFCC"/>
      <rgbColor rgb="003A3935"/>
      <rgbColor rgb="0099CCFF"/>
      <rgbColor rgb="00CCCCFF"/>
      <rgbColor rgb="00993366"/>
      <rgbColor rgb="003366FF"/>
      <rgbColor rgb="000066CC"/>
      <rgbColor rgb="00000090"/>
      <rgbColor rgb="00FFFF00"/>
      <rgbColor rgb="000000FF"/>
      <rgbColor rgb="00C00000"/>
      <rgbColor rgb="00FFCC00"/>
      <rgbColor rgb="00FF9900"/>
      <rgbColor rgb="00333399"/>
      <rgbColor rgb="00808080"/>
      <rgbColor rgb="00FFCC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tabSelected="1" zoomScale="90" zoomScaleNormal="90" zoomScalePageLayoutView="0" workbookViewId="0" topLeftCell="A1">
      <selection activeCell="B1" sqref="B1:M1"/>
    </sheetView>
  </sheetViews>
  <sheetFormatPr defaultColWidth="9.140625" defaultRowHeight="15" customHeight="1"/>
  <cols>
    <col min="1" max="1" width="4.00390625" style="0" customWidth="1"/>
    <col min="2" max="2" width="17.140625" style="0" customWidth="1"/>
    <col min="3" max="3" width="22.28125" style="0" customWidth="1"/>
    <col min="4" max="22" width="10.7109375" style="0" customWidth="1"/>
  </cols>
  <sheetData>
    <row r="1" spans="1:22" ht="21" customHeight="1">
      <c r="A1" s="23"/>
      <c r="B1" s="94" t="s">
        <v>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5" t="s">
        <v>1</v>
      </c>
      <c r="O1" s="94"/>
      <c r="P1" s="94"/>
      <c r="Q1" s="94"/>
      <c r="R1" s="94"/>
      <c r="S1" s="94"/>
      <c r="T1" s="94"/>
      <c r="U1" s="94"/>
      <c r="V1" s="94"/>
    </row>
    <row r="2" spans="1:22" ht="21" customHeight="1">
      <c r="A2" s="24"/>
      <c r="B2" s="96" t="s">
        <v>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7" t="s">
        <v>3</v>
      </c>
      <c r="O2" s="97"/>
      <c r="P2" s="97"/>
      <c r="Q2" s="97"/>
      <c r="R2" s="97"/>
      <c r="S2" s="97"/>
      <c r="T2" s="97"/>
      <c r="U2" s="97"/>
      <c r="V2" s="97"/>
    </row>
    <row r="3" spans="1:22" ht="16.5" customHeight="1">
      <c r="A3" s="21"/>
      <c r="B3" s="30"/>
      <c r="C3" s="20"/>
      <c r="D3" s="98" t="s">
        <v>4</v>
      </c>
      <c r="E3" s="99"/>
      <c r="F3" s="99"/>
      <c r="G3" s="99"/>
      <c r="H3" s="99"/>
      <c r="I3" s="99"/>
      <c r="J3" s="99"/>
      <c r="K3" s="99"/>
      <c r="L3" s="99"/>
      <c r="M3" s="100"/>
      <c r="N3" s="101" t="s">
        <v>5</v>
      </c>
      <c r="O3" s="102"/>
      <c r="P3" s="102"/>
      <c r="Q3" s="102"/>
      <c r="R3" s="102"/>
      <c r="S3" s="102"/>
      <c r="T3" s="102"/>
      <c r="U3" s="102"/>
      <c r="V3" s="103"/>
    </row>
    <row r="4" spans="1:22" ht="12.75" customHeight="1">
      <c r="A4" s="91" t="s">
        <v>6</v>
      </c>
      <c r="B4" s="92"/>
      <c r="C4" s="93"/>
      <c r="D4" s="82" t="s">
        <v>7</v>
      </c>
      <c r="E4" s="79" t="s">
        <v>8</v>
      </c>
      <c r="F4" s="82" t="s">
        <v>9</v>
      </c>
      <c r="G4" s="79" t="s">
        <v>10</v>
      </c>
      <c r="H4" s="82" t="s">
        <v>11</v>
      </c>
      <c r="I4" s="79" t="s">
        <v>12</v>
      </c>
      <c r="J4" s="82" t="s">
        <v>13</v>
      </c>
      <c r="K4" s="79" t="s">
        <v>14</v>
      </c>
      <c r="L4" s="82" t="s">
        <v>15</v>
      </c>
      <c r="M4" s="79" t="s">
        <v>16</v>
      </c>
      <c r="N4" s="82" t="s">
        <v>17</v>
      </c>
      <c r="O4" s="79" t="s">
        <v>18</v>
      </c>
      <c r="P4" s="82" t="s">
        <v>19</v>
      </c>
      <c r="Q4" s="79" t="s">
        <v>20</v>
      </c>
      <c r="R4" s="82" t="s">
        <v>21</v>
      </c>
      <c r="S4" s="79" t="s">
        <v>22</v>
      </c>
      <c r="T4" s="82" t="s">
        <v>23</v>
      </c>
      <c r="U4" s="79" t="s">
        <v>24</v>
      </c>
      <c r="V4" s="82" t="s">
        <v>25</v>
      </c>
    </row>
    <row r="5" spans="1:22" ht="15.75" customHeight="1">
      <c r="A5" s="85" t="s">
        <v>26</v>
      </c>
      <c r="B5" s="86"/>
      <c r="C5" s="87"/>
      <c r="D5" s="83"/>
      <c r="E5" s="80"/>
      <c r="F5" s="83"/>
      <c r="G5" s="80"/>
      <c r="H5" s="83"/>
      <c r="I5" s="80"/>
      <c r="J5" s="83"/>
      <c r="K5" s="80"/>
      <c r="L5" s="83"/>
      <c r="M5" s="80"/>
      <c r="N5" s="83"/>
      <c r="O5" s="80"/>
      <c r="P5" s="83"/>
      <c r="Q5" s="80"/>
      <c r="R5" s="83"/>
      <c r="S5" s="80"/>
      <c r="T5" s="83"/>
      <c r="U5" s="80"/>
      <c r="V5" s="83"/>
    </row>
    <row r="6" spans="1:22" ht="124.5" customHeight="1">
      <c r="A6" s="85"/>
      <c r="B6" s="86"/>
      <c r="C6" s="87"/>
      <c r="D6" s="84"/>
      <c r="E6" s="81"/>
      <c r="F6" s="84"/>
      <c r="G6" s="81"/>
      <c r="H6" s="84"/>
      <c r="I6" s="81"/>
      <c r="J6" s="84"/>
      <c r="K6" s="81"/>
      <c r="L6" s="84"/>
      <c r="M6" s="81"/>
      <c r="N6" s="84"/>
      <c r="O6" s="81"/>
      <c r="P6" s="84"/>
      <c r="Q6" s="81"/>
      <c r="R6" s="84"/>
      <c r="S6" s="81"/>
      <c r="T6" s="84"/>
      <c r="U6" s="81"/>
      <c r="V6" s="84"/>
    </row>
    <row r="7" spans="1:22" ht="15" customHeight="1">
      <c r="A7" s="25" t="s">
        <v>27</v>
      </c>
      <c r="B7" s="88" t="s">
        <v>28</v>
      </c>
      <c r="C7" s="88"/>
      <c r="D7" s="22" t="s">
        <v>29</v>
      </c>
      <c r="E7" s="22" t="s">
        <v>30</v>
      </c>
      <c r="F7" s="22" t="s">
        <v>31</v>
      </c>
      <c r="G7" s="22" t="s">
        <v>32</v>
      </c>
      <c r="H7" s="22" t="s">
        <v>33</v>
      </c>
      <c r="I7" s="22" t="s">
        <v>34</v>
      </c>
      <c r="J7" s="22" t="s">
        <v>35</v>
      </c>
      <c r="K7" s="22" t="s">
        <v>36</v>
      </c>
      <c r="L7" s="22" t="s">
        <v>37</v>
      </c>
      <c r="M7" s="22" t="s">
        <v>38</v>
      </c>
      <c r="N7" s="22" t="s">
        <v>39</v>
      </c>
      <c r="O7" s="22" t="s">
        <v>40</v>
      </c>
      <c r="P7" s="22" t="s">
        <v>41</v>
      </c>
      <c r="Q7" s="22" t="s">
        <v>42</v>
      </c>
      <c r="R7" s="22" t="s">
        <v>43</v>
      </c>
      <c r="S7" s="22" t="s">
        <v>44</v>
      </c>
      <c r="T7" s="22" t="s">
        <v>45</v>
      </c>
      <c r="U7" s="22" t="s">
        <v>46</v>
      </c>
      <c r="V7" s="22" t="s">
        <v>47</v>
      </c>
    </row>
    <row r="8" spans="1:22" ht="15" customHeight="1">
      <c r="A8" s="89" t="s">
        <v>48</v>
      </c>
      <c r="B8" s="89"/>
      <c r="C8" s="90"/>
      <c r="D8" s="16"/>
      <c r="E8" s="17"/>
      <c r="F8" s="17"/>
      <c r="G8" s="17"/>
      <c r="H8" s="17"/>
      <c r="I8" s="17"/>
      <c r="J8" s="18"/>
      <c r="K8" s="17"/>
      <c r="L8" s="17"/>
      <c r="M8" s="19"/>
      <c r="N8" s="17"/>
      <c r="O8" s="17"/>
      <c r="P8" s="17"/>
      <c r="Q8" s="17"/>
      <c r="R8" s="17"/>
      <c r="S8" s="17"/>
      <c r="T8" s="17"/>
      <c r="U8" s="17"/>
      <c r="V8" s="19"/>
    </row>
    <row r="9" spans="1:22" ht="15" customHeight="1">
      <c r="A9" s="26">
        <v>1</v>
      </c>
      <c r="B9" s="75" t="s">
        <v>49</v>
      </c>
      <c r="C9" s="76"/>
      <c r="D9" s="34">
        <v>7995</v>
      </c>
      <c r="E9" s="34">
        <v>0</v>
      </c>
      <c r="F9" s="34">
        <v>809</v>
      </c>
      <c r="G9" s="35">
        <v>0</v>
      </c>
      <c r="H9" s="35">
        <v>0</v>
      </c>
      <c r="I9" s="35">
        <v>0</v>
      </c>
      <c r="J9" s="36">
        <f aca="true" t="shared" si="0" ref="J9:J19">+I9-H9</f>
        <v>0</v>
      </c>
      <c r="K9" s="35">
        <v>5101</v>
      </c>
      <c r="L9" s="37">
        <v>65578.95</v>
      </c>
      <c r="M9" s="38">
        <f aca="true" t="shared" si="1" ref="M9:M26">D9+E9+F9+G9-(J9+K9)+L9</f>
        <v>69281.95</v>
      </c>
      <c r="N9" s="35">
        <v>3166</v>
      </c>
      <c r="O9" s="39">
        <v>6485</v>
      </c>
      <c r="P9" s="35">
        <v>0</v>
      </c>
      <c r="Q9" s="35">
        <v>0</v>
      </c>
      <c r="R9" s="35">
        <v>0</v>
      </c>
      <c r="S9" s="35">
        <v>0</v>
      </c>
      <c r="T9" s="35">
        <v>58368.95</v>
      </c>
      <c r="U9" s="40">
        <v>1262</v>
      </c>
      <c r="V9" s="41">
        <f aca="true" t="shared" si="2" ref="V9:V19">SUM(N9:U9)</f>
        <v>69281.95</v>
      </c>
    </row>
    <row r="10" spans="1:22" ht="15" customHeight="1">
      <c r="A10" s="26">
        <v>2</v>
      </c>
      <c r="B10" s="75" t="s">
        <v>50</v>
      </c>
      <c r="C10" s="76"/>
      <c r="D10" s="34">
        <v>13211</v>
      </c>
      <c r="E10" s="34">
        <v>0</v>
      </c>
      <c r="F10" s="34">
        <v>0</v>
      </c>
      <c r="G10" s="35">
        <v>0</v>
      </c>
      <c r="H10" s="35">
        <v>11124</v>
      </c>
      <c r="I10" s="35">
        <v>8000</v>
      </c>
      <c r="J10" s="36">
        <f t="shared" si="0"/>
        <v>-3124</v>
      </c>
      <c r="K10" s="35">
        <v>13236</v>
      </c>
      <c r="L10" s="37">
        <v>6965</v>
      </c>
      <c r="M10" s="38">
        <f t="shared" si="1"/>
        <v>10064</v>
      </c>
      <c r="N10" s="35">
        <v>5578</v>
      </c>
      <c r="O10" s="39">
        <v>0</v>
      </c>
      <c r="P10" s="35">
        <v>4363</v>
      </c>
      <c r="Q10" s="35">
        <v>0</v>
      </c>
      <c r="R10" s="35">
        <v>123</v>
      </c>
      <c r="S10" s="35">
        <v>0</v>
      </c>
      <c r="T10" s="35">
        <v>0</v>
      </c>
      <c r="U10" s="40">
        <v>0</v>
      </c>
      <c r="V10" s="41">
        <f t="shared" si="2"/>
        <v>10064</v>
      </c>
    </row>
    <row r="11" spans="1:22" ht="15" customHeight="1">
      <c r="A11" s="27">
        <v>3</v>
      </c>
      <c r="B11" s="77" t="s">
        <v>51</v>
      </c>
      <c r="C11" s="78"/>
      <c r="D11" s="34">
        <v>178697</v>
      </c>
      <c r="E11" s="34">
        <v>37713</v>
      </c>
      <c r="F11" s="34">
        <v>0</v>
      </c>
      <c r="G11" s="34">
        <v>108971</v>
      </c>
      <c r="H11" s="35">
        <v>95551</v>
      </c>
      <c r="I11" s="35">
        <v>69591</v>
      </c>
      <c r="J11" s="36">
        <f t="shared" si="0"/>
        <v>-25960</v>
      </c>
      <c r="K11" s="35">
        <v>351341</v>
      </c>
      <c r="L11" s="37">
        <v>0</v>
      </c>
      <c r="M11" s="38">
        <f t="shared" si="1"/>
        <v>0</v>
      </c>
      <c r="N11" s="35">
        <v>0</v>
      </c>
      <c r="O11" s="39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40">
        <v>0</v>
      </c>
      <c r="V11" s="41">
        <f t="shared" si="2"/>
        <v>0</v>
      </c>
    </row>
    <row r="12" spans="1:22" ht="15" customHeight="1">
      <c r="A12" s="26">
        <v>4</v>
      </c>
      <c r="B12" s="75" t="s">
        <v>52</v>
      </c>
      <c r="C12" s="76"/>
      <c r="D12" s="34">
        <v>75834</v>
      </c>
      <c r="E12" s="34">
        <v>0</v>
      </c>
      <c r="F12" s="34">
        <v>0</v>
      </c>
      <c r="G12" s="35">
        <v>0</v>
      </c>
      <c r="H12" s="35">
        <v>42984</v>
      </c>
      <c r="I12" s="34">
        <v>30607</v>
      </c>
      <c r="J12" s="36">
        <f t="shared" si="0"/>
        <v>-12377</v>
      </c>
      <c r="K12" s="35">
        <v>88211</v>
      </c>
      <c r="L12" s="37">
        <v>0</v>
      </c>
      <c r="M12" s="38">
        <f t="shared" si="1"/>
        <v>0</v>
      </c>
      <c r="N12" s="35">
        <v>0</v>
      </c>
      <c r="O12" s="39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40">
        <v>0</v>
      </c>
      <c r="V12" s="41">
        <f t="shared" si="2"/>
        <v>0</v>
      </c>
    </row>
    <row r="13" spans="1:22" ht="15" customHeight="1">
      <c r="A13" s="26">
        <v>5</v>
      </c>
      <c r="B13" s="75" t="s">
        <v>53</v>
      </c>
      <c r="C13" s="76"/>
      <c r="D13" s="34">
        <v>36279</v>
      </c>
      <c r="E13" s="34">
        <v>0</v>
      </c>
      <c r="F13" s="34">
        <v>0</v>
      </c>
      <c r="G13" s="35">
        <v>74010</v>
      </c>
      <c r="H13" s="35">
        <v>47907</v>
      </c>
      <c r="I13" s="35">
        <v>59986</v>
      </c>
      <c r="J13" s="36">
        <f t="shared" si="0"/>
        <v>12079</v>
      </c>
      <c r="K13" s="35">
        <v>94863</v>
      </c>
      <c r="L13" s="37">
        <v>79847</v>
      </c>
      <c r="M13" s="38">
        <f t="shared" si="1"/>
        <v>83194</v>
      </c>
      <c r="N13" s="35">
        <v>0</v>
      </c>
      <c r="O13" s="39">
        <v>0</v>
      </c>
      <c r="P13" s="35">
        <v>0</v>
      </c>
      <c r="Q13" s="35">
        <v>0</v>
      </c>
      <c r="R13" s="35">
        <v>6945</v>
      </c>
      <c r="S13" s="35">
        <v>76249</v>
      </c>
      <c r="T13" s="35">
        <v>0</v>
      </c>
      <c r="U13" s="40">
        <v>0</v>
      </c>
      <c r="V13" s="41">
        <f t="shared" si="2"/>
        <v>83194</v>
      </c>
    </row>
    <row r="14" spans="1:22" ht="15" customHeight="1">
      <c r="A14" s="26">
        <v>6</v>
      </c>
      <c r="B14" s="75" t="s">
        <v>54</v>
      </c>
      <c r="C14" s="76"/>
      <c r="D14" s="34">
        <v>25038</v>
      </c>
      <c r="E14" s="35">
        <v>0</v>
      </c>
      <c r="F14" s="35">
        <v>0</v>
      </c>
      <c r="G14" s="35">
        <v>0</v>
      </c>
      <c r="H14" s="35">
        <v>15445</v>
      </c>
      <c r="I14" s="35">
        <v>15921</v>
      </c>
      <c r="J14" s="36">
        <f t="shared" si="0"/>
        <v>476</v>
      </c>
      <c r="K14" s="35">
        <v>25468</v>
      </c>
      <c r="L14" s="37">
        <v>13817</v>
      </c>
      <c r="M14" s="38">
        <f t="shared" si="1"/>
        <v>12911</v>
      </c>
      <c r="N14" s="35">
        <v>12691</v>
      </c>
      <c r="O14" s="39">
        <v>0</v>
      </c>
      <c r="P14" s="35">
        <v>0</v>
      </c>
      <c r="Q14" s="35">
        <v>0</v>
      </c>
      <c r="R14" s="35">
        <v>0</v>
      </c>
      <c r="S14" s="35">
        <v>0</v>
      </c>
      <c r="T14" s="35">
        <v>220</v>
      </c>
      <c r="U14" s="40">
        <v>0</v>
      </c>
      <c r="V14" s="41">
        <f t="shared" si="2"/>
        <v>12911</v>
      </c>
    </row>
    <row r="15" spans="1:22" ht="15" customHeight="1">
      <c r="A15" s="26">
        <v>7</v>
      </c>
      <c r="B15" s="75" t="s">
        <v>55</v>
      </c>
      <c r="C15" s="76"/>
      <c r="D15" s="34">
        <v>7268</v>
      </c>
      <c r="E15" s="35">
        <v>0</v>
      </c>
      <c r="F15" s="35">
        <v>0</v>
      </c>
      <c r="G15" s="35">
        <v>4989.27</v>
      </c>
      <c r="H15" s="35">
        <v>15425.29</v>
      </c>
      <c r="I15" s="35">
        <v>13451.6</v>
      </c>
      <c r="J15" s="36">
        <f t="shared" si="0"/>
        <v>-1973.6900000000005</v>
      </c>
      <c r="K15" s="35">
        <v>11659.95</v>
      </c>
      <c r="L15" s="37">
        <v>0</v>
      </c>
      <c r="M15" s="38">
        <f t="shared" si="1"/>
        <v>2571.01</v>
      </c>
      <c r="N15" s="35">
        <v>0</v>
      </c>
      <c r="O15" s="39">
        <v>0</v>
      </c>
      <c r="P15" s="35">
        <v>0</v>
      </c>
      <c r="Q15" s="35">
        <v>0</v>
      </c>
      <c r="R15" s="35">
        <v>0</v>
      </c>
      <c r="S15" s="35">
        <v>0</v>
      </c>
      <c r="T15" s="35">
        <v>2571</v>
      </c>
      <c r="U15" s="40">
        <v>0</v>
      </c>
      <c r="V15" s="41">
        <f t="shared" si="2"/>
        <v>2571</v>
      </c>
    </row>
    <row r="16" spans="1:22" ht="15" customHeight="1">
      <c r="A16" s="26">
        <v>8</v>
      </c>
      <c r="B16" s="75" t="s">
        <v>56</v>
      </c>
      <c r="C16" s="76"/>
      <c r="D16" s="34">
        <v>5362</v>
      </c>
      <c r="E16" s="35">
        <v>8997.16</v>
      </c>
      <c r="F16" s="35">
        <v>0</v>
      </c>
      <c r="G16" s="35">
        <v>0</v>
      </c>
      <c r="H16" s="35">
        <v>28777.66</v>
      </c>
      <c r="I16" s="35">
        <v>31734.56</v>
      </c>
      <c r="J16" s="36">
        <f t="shared" si="0"/>
        <v>2956.9000000000015</v>
      </c>
      <c r="K16" s="35">
        <v>4645.92</v>
      </c>
      <c r="L16" s="37">
        <v>11490</v>
      </c>
      <c r="M16" s="38">
        <f t="shared" si="1"/>
        <v>18246.339999999997</v>
      </c>
      <c r="N16" s="35">
        <v>0</v>
      </c>
      <c r="O16" s="39">
        <v>1679.35</v>
      </c>
      <c r="P16" s="35">
        <v>2964</v>
      </c>
      <c r="Q16" s="35">
        <v>0</v>
      </c>
      <c r="R16" s="35">
        <v>9067</v>
      </c>
      <c r="S16" s="35">
        <v>0</v>
      </c>
      <c r="T16" s="35">
        <v>4536</v>
      </c>
      <c r="U16" s="40">
        <v>0</v>
      </c>
      <c r="V16" s="41">
        <f t="shared" si="2"/>
        <v>18246.35</v>
      </c>
    </row>
    <row r="17" spans="1:22" ht="15" customHeight="1">
      <c r="A17" s="26">
        <v>9</v>
      </c>
      <c r="B17" s="75" t="s">
        <v>57</v>
      </c>
      <c r="C17" s="76"/>
      <c r="D17" s="34">
        <v>0</v>
      </c>
      <c r="E17" s="35">
        <v>0</v>
      </c>
      <c r="F17" s="35">
        <v>0</v>
      </c>
      <c r="G17" s="35">
        <v>0</v>
      </c>
      <c r="H17" s="35">
        <v>7859</v>
      </c>
      <c r="I17" s="35">
        <v>7879</v>
      </c>
      <c r="J17" s="36">
        <f t="shared" si="0"/>
        <v>20</v>
      </c>
      <c r="K17" s="35">
        <v>0</v>
      </c>
      <c r="L17" s="37">
        <v>20</v>
      </c>
      <c r="M17" s="38">
        <f t="shared" si="1"/>
        <v>0</v>
      </c>
      <c r="N17" s="35">
        <v>0</v>
      </c>
      <c r="O17" s="39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40">
        <v>0</v>
      </c>
      <c r="V17" s="41">
        <f t="shared" si="2"/>
        <v>0</v>
      </c>
    </row>
    <row r="18" spans="1:22" ht="15" customHeight="1">
      <c r="A18" s="26">
        <v>10</v>
      </c>
      <c r="B18" s="75" t="s">
        <v>58</v>
      </c>
      <c r="C18" s="76"/>
      <c r="D18" s="34"/>
      <c r="E18" s="35"/>
      <c r="F18" s="35"/>
      <c r="G18" s="35"/>
      <c r="H18" s="35"/>
      <c r="I18" s="35"/>
      <c r="J18" s="36">
        <f t="shared" si="0"/>
        <v>0</v>
      </c>
      <c r="K18" s="35"/>
      <c r="L18" s="37"/>
      <c r="M18" s="38">
        <f t="shared" si="1"/>
        <v>0</v>
      </c>
      <c r="N18" s="35"/>
      <c r="O18" s="39"/>
      <c r="P18" s="35"/>
      <c r="Q18" s="35"/>
      <c r="R18" s="35"/>
      <c r="S18" s="35"/>
      <c r="T18" s="35"/>
      <c r="U18" s="40"/>
      <c r="V18" s="41">
        <f t="shared" si="2"/>
        <v>0</v>
      </c>
    </row>
    <row r="19" spans="1:22" ht="15" customHeight="1">
      <c r="A19" s="26">
        <v>11</v>
      </c>
      <c r="B19" s="75" t="s">
        <v>59</v>
      </c>
      <c r="C19" s="76"/>
      <c r="D19" s="34">
        <v>0</v>
      </c>
      <c r="E19" s="35">
        <v>0</v>
      </c>
      <c r="F19" s="35">
        <v>2980.98</v>
      </c>
      <c r="G19" s="35">
        <v>678.05</v>
      </c>
      <c r="H19" s="35">
        <v>24481.83</v>
      </c>
      <c r="I19" s="35">
        <v>16182.89</v>
      </c>
      <c r="J19" s="36">
        <f t="shared" si="0"/>
        <v>-8298.940000000002</v>
      </c>
      <c r="K19" s="35">
        <v>6786.45</v>
      </c>
      <c r="L19" s="37">
        <v>6307.81</v>
      </c>
      <c r="M19" s="38">
        <f t="shared" si="1"/>
        <v>11479.330000000002</v>
      </c>
      <c r="N19" s="35">
        <v>0</v>
      </c>
      <c r="O19" s="39">
        <v>0</v>
      </c>
      <c r="P19" s="35">
        <v>0</v>
      </c>
      <c r="Q19" s="35">
        <v>0</v>
      </c>
      <c r="R19" s="35">
        <v>2175.43</v>
      </c>
      <c r="S19" s="35">
        <v>4918.43</v>
      </c>
      <c r="T19" s="35">
        <v>4385.47</v>
      </c>
      <c r="U19" s="40">
        <v>0</v>
      </c>
      <c r="V19" s="41">
        <f t="shared" si="2"/>
        <v>11479.330000000002</v>
      </c>
    </row>
    <row r="20" spans="1:22" ht="15" customHeight="1">
      <c r="A20" s="28"/>
      <c r="B20" s="71" t="s">
        <v>60</v>
      </c>
      <c r="C20" s="72"/>
      <c r="D20" s="42">
        <f aca="true" t="shared" si="3" ref="D20:L20">SUM(D9:D19)</f>
        <v>349684</v>
      </c>
      <c r="E20" s="42">
        <f t="shared" si="3"/>
        <v>46710.16</v>
      </c>
      <c r="F20" s="42">
        <f t="shared" si="3"/>
        <v>3789.98</v>
      </c>
      <c r="G20" s="42">
        <f t="shared" si="3"/>
        <v>188648.31999999998</v>
      </c>
      <c r="H20" s="42">
        <f t="shared" si="3"/>
        <v>289554.78</v>
      </c>
      <c r="I20" s="42">
        <f t="shared" si="3"/>
        <v>253353.05</v>
      </c>
      <c r="J20" s="42">
        <f t="shared" si="3"/>
        <v>-36201.73</v>
      </c>
      <c r="K20" s="42">
        <f t="shared" si="3"/>
        <v>601312.32</v>
      </c>
      <c r="L20" s="42">
        <f t="shared" si="3"/>
        <v>184025.76</v>
      </c>
      <c r="M20" s="43">
        <f t="shared" si="1"/>
        <v>207747.63</v>
      </c>
      <c r="N20" s="42">
        <f aca="true" t="shared" si="4" ref="N20:V20">SUM(N9:N19)</f>
        <v>21435</v>
      </c>
      <c r="O20" s="42">
        <f t="shared" si="4"/>
        <v>8164.35</v>
      </c>
      <c r="P20" s="42">
        <f t="shared" si="4"/>
        <v>7327</v>
      </c>
      <c r="Q20" s="42">
        <f t="shared" si="4"/>
        <v>0</v>
      </c>
      <c r="R20" s="42">
        <f t="shared" si="4"/>
        <v>18310.43</v>
      </c>
      <c r="S20" s="42">
        <f t="shared" si="4"/>
        <v>81167.43</v>
      </c>
      <c r="T20" s="42">
        <f t="shared" si="4"/>
        <v>70081.42</v>
      </c>
      <c r="U20" s="42">
        <f t="shared" si="4"/>
        <v>1262</v>
      </c>
      <c r="V20" s="44">
        <f t="shared" si="4"/>
        <v>207747.63</v>
      </c>
    </row>
    <row r="21" spans="1:22" ht="15" customHeight="1">
      <c r="A21" s="26">
        <v>12</v>
      </c>
      <c r="B21" s="75" t="s">
        <v>61</v>
      </c>
      <c r="C21" s="76"/>
      <c r="D21" s="34">
        <v>0</v>
      </c>
      <c r="E21" s="35">
        <v>26331</v>
      </c>
      <c r="F21" s="35">
        <v>0</v>
      </c>
      <c r="G21" s="35">
        <v>0</v>
      </c>
      <c r="H21" s="35">
        <v>7754</v>
      </c>
      <c r="I21" s="35">
        <v>14835</v>
      </c>
      <c r="J21" s="36">
        <f>+I21-H21</f>
        <v>7081</v>
      </c>
      <c r="K21" s="35">
        <v>31810</v>
      </c>
      <c r="L21" s="37">
        <v>46356</v>
      </c>
      <c r="M21" s="38">
        <f t="shared" si="1"/>
        <v>33796</v>
      </c>
      <c r="N21" s="35">
        <v>13457</v>
      </c>
      <c r="O21" s="39">
        <v>0</v>
      </c>
      <c r="P21" s="35">
        <v>12899</v>
      </c>
      <c r="Q21" s="35">
        <v>0</v>
      </c>
      <c r="R21" s="35">
        <v>6846</v>
      </c>
      <c r="S21" s="35">
        <v>0</v>
      </c>
      <c r="T21" s="35">
        <v>594</v>
      </c>
      <c r="U21" s="40">
        <v>0</v>
      </c>
      <c r="V21" s="41">
        <f>SUM(N21:U21)</f>
        <v>33796</v>
      </c>
    </row>
    <row r="22" spans="1:22" ht="15" customHeight="1">
      <c r="A22" s="26">
        <v>13</v>
      </c>
      <c r="B22" s="75" t="s">
        <v>62</v>
      </c>
      <c r="C22" s="76"/>
      <c r="D22" s="34">
        <v>8086</v>
      </c>
      <c r="E22" s="35">
        <v>982</v>
      </c>
      <c r="F22" s="35">
        <v>7328</v>
      </c>
      <c r="G22" s="35">
        <v>4089</v>
      </c>
      <c r="H22" s="35">
        <v>96677</v>
      </c>
      <c r="I22" s="35">
        <v>103499</v>
      </c>
      <c r="J22" s="36">
        <f>+I22-H22</f>
        <v>6822</v>
      </c>
      <c r="K22" s="35">
        <v>35257</v>
      </c>
      <c r="L22" s="37">
        <v>158981</v>
      </c>
      <c r="M22" s="38">
        <f t="shared" si="1"/>
        <v>137387</v>
      </c>
      <c r="N22" s="35">
        <v>88782</v>
      </c>
      <c r="O22" s="39">
        <v>0</v>
      </c>
      <c r="P22" s="35">
        <v>14978</v>
      </c>
      <c r="Q22" s="35">
        <v>0</v>
      </c>
      <c r="R22" s="35">
        <v>5992</v>
      </c>
      <c r="S22" s="35">
        <v>27635</v>
      </c>
      <c r="T22" s="35">
        <v>0</v>
      </c>
      <c r="U22" s="40">
        <v>0</v>
      </c>
      <c r="V22" s="41">
        <f>SUM(N22:U22)</f>
        <v>137387</v>
      </c>
    </row>
    <row r="23" spans="1:22" ht="15" customHeight="1">
      <c r="A23" s="26">
        <v>14</v>
      </c>
      <c r="B23" s="75" t="s">
        <v>63</v>
      </c>
      <c r="C23" s="76"/>
      <c r="D23" s="34">
        <v>0</v>
      </c>
      <c r="E23" s="35">
        <v>0</v>
      </c>
      <c r="F23" s="35">
        <v>10801</v>
      </c>
      <c r="G23" s="35">
        <v>3131</v>
      </c>
      <c r="H23" s="35">
        <v>14008</v>
      </c>
      <c r="I23" s="35">
        <v>21929</v>
      </c>
      <c r="J23" s="36">
        <f>+I23-H23</f>
        <v>7921</v>
      </c>
      <c r="K23" s="35">
        <v>27396</v>
      </c>
      <c r="L23" s="37">
        <v>22328</v>
      </c>
      <c r="M23" s="38">
        <f t="shared" si="1"/>
        <v>943</v>
      </c>
      <c r="N23" s="35">
        <v>0</v>
      </c>
      <c r="O23" s="39">
        <v>0</v>
      </c>
      <c r="P23" s="35">
        <v>0</v>
      </c>
      <c r="Q23" s="35">
        <v>0</v>
      </c>
      <c r="R23" s="35">
        <v>100</v>
      </c>
      <c r="S23" s="35">
        <v>843</v>
      </c>
      <c r="T23" s="35">
        <v>0</v>
      </c>
      <c r="U23" s="40">
        <v>0</v>
      </c>
      <c r="V23" s="41">
        <f>SUM(N23:U23)</f>
        <v>943</v>
      </c>
    </row>
    <row r="24" spans="1:22" ht="15" customHeight="1">
      <c r="A24" s="28"/>
      <c r="B24" s="71" t="s">
        <v>64</v>
      </c>
      <c r="C24" s="72"/>
      <c r="D24" s="42">
        <f aca="true" t="shared" si="5" ref="D24:L24">SUM(D21:D23)</f>
        <v>8086</v>
      </c>
      <c r="E24" s="42">
        <f t="shared" si="5"/>
        <v>27313</v>
      </c>
      <c r="F24" s="42">
        <f t="shared" si="5"/>
        <v>18129</v>
      </c>
      <c r="G24" s="42">
        <f t="shared" si="5"/>
        <v>7220</v>
      </c>
      <c r="H24" s="42">
        <f t="shared" si="5"/>
        <v>118439</v>
      </c>
      <c r="I24" s="42">
        <f t="shared" si="5"/>
        <v>140263</v>
      </c>
      <c r="J24" s="42">
        <f t="shared" si="5"/>
        <v>21824</v>
      </c>
      <c r="K24" s="42">
        <f t="shared" si="5"/>
        <v>94463</v>
      </c>
      <c r="L24" s="45">
        <f t="shared" si="5"/>
        <v>227665</v>
      </c>
      <c r="M24" s="43">
        <f t="shared" si="1"/>
        <v>172126</v>
      </c>
      <c r="N24" s="42">
        <f aca="true" t="shared" si="6" ref="N24:V24">SUM(N21:N23)</f>
        <v>102239</v>
      </c>
      <c r="O24" s="42">
        <f t="shared" si="6"/>
        <v>0</v>
      </c>
      <c r="P24" s="42">
        <f t="shared" si="6"/>
        <v>27877</v>
      </c>
      <c r="Q24" s="42">
        <f t="shared" si="6"/>
        <v>0</v>
      </c>
      <c r="R24" s="42">
        <f t="shared" si="6"/>
        <v>12938</v>
      </c>
      <c r="S24" s="42">
        <f t="shared" si="6"/>
        <v>28478</v>
      </c>
      <c r="T24" s="42">
        <f t="shared" si="6"/>
        <v>594</v>
      </c>
      <c r="U24" s="42">
        <f t="shared" si="6"/>
        <v>0</v>
      </c>
      <c r="V24" s="44">
        <f t="shared" si="6"/>
        <v>172126</v>
      </c>
    </row>
    <row r="25" spans="1:22" ht="15" customHeight="1">
      <c r="A25" s="26">
        <v>15</v>
      </c>
      <c r="B25" s="75" t="s">
        <v>65</v>
      </c>
      <c r="C25" s="76"/>
      <c r="D25" s="34">
        <v>65317</v>
      </c>
      <c r="E25" s="35">
        <v>943.88</v>
      </c>
      <c r="F25" s="35">
        <v>1440.69</v>
      </c>
      <c r="G25" s="35">
        <v>0</v>
      </c>
      <c r="H25" s="35">
        <v>0</v>
      </c>
      <c r="I25" s="35">
        <v>0</v>
      </c>
      <c r="J25" s="36">
        <f>+I25-H25</f>
        <v>0</v>
      </c>
      <c r="K25" s="35">
        <v>943.88</v>
      </c>
      <c r="L25" s="37">
        <v>0</v>
      </c>
      <c r="M25" s="38">
        <f t="shared" si="1"/>
        <v>66757.69</v>
      </c>
      <c r="N25" s="35">
        <v>0</v>
      </c>
      <c r="O25" s="39">
        <v>0</v>
      </c>
      <c r="P25" s="35">
        <v>0</v>
      </c>
      <c r="Q25" s="35">
        <v>0</v>
      </c>
      <c r="R25" s="35">
        <v>0</v>
      </c>
      <c r="S25" s="35">
        <v>0</v>
      </c>
      <c r="T25" s="35">
        <v>66757.69</v>
      </c>
      <c r="U25" s="40">
        <v>0</v>
      </c>
      <c r="V25" s="41">
        <f>SUM(N25:U25)</f>
        <v>66757.69</v>
      </c>
    </row>
    <row r="26" spans="1:22" ht="15" customHeight="1">
      <c r="A26" s="26">
        <v>16</v>
      </c>
      <c r="B26" s="75" t="s">
        <v>66</v>
      </c>
      <c r="C26" s="76"/>
      <c r="D26" s="34">
        <v>0</v>
      </c>
      <c r="E26" s="35">
        <v>2584</v>
      </c>
      <c r="F26" s="35">
        <v>0</v>
      </c>
      <c r="G26" s="35">
        <v>0</v>
      </c>
      <c r="H26" s="35">
        <v>2930</v>
      </c>
      <c r="I26" s="35">
        <v>1715</v>
      </c>
      <c r="J26" s="36">
        <f>+I26-H26</f>
        <v>-1215</v>
      </c>
      <c r="K26" s="35">
        <v>3799</v>
      </c>
      <c r="L26" s="37">
        <v>3799</v>
      </c>
      <c r="M26" s="38">
        <f t="shared" si="1"/>
        <v>3799</v>
      </c>
      <c r="N26" s="35">
        <v>3799</v>
      </c>
      <c r="O26" s="39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40">
        <v>0</v>
      </c>
      <c r="V26" s="41">
        <f>SUM(N26:U26)</f>
        <v>3799</v>
      </c>
    </row>
    <row r="27" spans="1:22" ht="15" customHeight="1">
      <c r="A27" s="28"/>
      <c r="B27" s="71" t="s">
        <v>67</v>
      </c>
      <c r="C27" s="72"/>
      <c r="D27" s="46">
        <f aca="true" t="shared" si="7" ref="D27:J27">SUM(D25:D26)</f>
        <v>65317</v>
      </c>
      <c r="E27" s="46">
        <f t="shared" si="7"/>
        <v>3527.88</v>
      </c>
      <c r="F27" s="46">
        <f t="shared" si="7"/>
        <v>1440.69</v>
      </c>
      <c r="G27" s="46">
        <f t="shared" si="7"/>
        <v>0</v>
      </c>
      <c r="H27" s="46">
        <f t="shared" si="7"/>
        <v>2930</v>
      </c>
      <c r="I27" s="46">
        <f t="shared" si="7"/>
        <v>1715</v>
      </c>
      <c r="J27" s="46">
        <f t="shared" si="7"/>
        <v>-1215</v>
      </c>
      <c r="K27" s="46">
        <f>L27+M27-(D27+E27+F27+G27)</f>
        <v>5014</v>
      </c>
      <c r="L27" s="46">
        <f>SUM(K25:K26)</f>
        <v>4742.88</v>
      </c>
      <c r="M27" s="46">
        <f aca="true" t="shared" si="8" ref="M27:V27">SUM(M25:M26)</f>
        <v>70556.69</v>
      </c>
      <c r="N27" s="46">
        <f t="shared" si="8"/>
        <v>3799</v>
      </c>
      <c r="O27" s="46">
        <f t="shared" si="8"/>
        <v>0</v>
      </c>
      <c r="P27" s="46">
        <f t="shared" si="8"/>
        <v>0</v>
      </c>
      <c r="Q27" s="46">
        <f t="shared" si="8"/>
        <v>0</v>
      </c>
      <c r="R27" s="46">
        <f t="shared" si="8"/>
        <v>0</v>
      </c>
      <c r="S27" s="46">
        <f t="shared" si="8"/>
        <v>0</v>
      </c>
      <c r="T27" s="46">
        <f t="shared" si="8"/>
        <v>66757.69</v>
      </c>
      <c r="U27" s="46">
        <f t="shared" si="8"/>
        <v>0</v>
      </c>
      <c r="V27" s="47">
        <f t="shared" si="8"/>
        <v>70556.69</v>
      </c>
    </row>
    <row r="28" spans="1:22" ht="15" customHeight="1">
      <c r="A28" s="29"/>
      <c r="B28" s="73" t="s">
        <v>68</v>
      </c>
      <c r="C28" s="74"/>
      <c r="D28" s="48">
        <f aca="true" t="shared" si="9" ref="D28:V28">+D20+D24+D27</f>
        <v>423087</v>
      </c>
      <c r="E28" s="48">
        <f t="shared" si="9"/>
        <v>77551.04000000001</v>
      </c>
      <c r="F28" s="48">
        <f t="shared" si="9"/>
        <v>23359.67</v>
      </c>
      <c r="G28" s="48">
        <f t="shared" si="9"/>
        <v>195868.31999999998</v>
      </c>
      <c r="H28" s="48">
        <f t="shared" si="9"/>
        <v>410923.78</v>
      </c>
      <c r="I28" s="48">
        <f t="shared" si="9"/>
        <v>395331.05</v>
      </c>
      <c r="J28" s="48">
        <f t="shared" si="9"/>
        <v>-15592.730000000003</v>
      </c>
      <c r="K28" s="48">
        <f t="shared" si="9"/>
        <v>700789.32</v>
      </c>
      <c r="L28" s="48">
        <f t="shared" si="9"/>
        <v>416433.64</v>
      </c>
      <c r="M28" s="48">
        <f t="shared" si="9"/>
        <v>450430.32</v>
      </c>
      <c r="N28" s="48">
        <f t="shared" si="9"/>
        <v>127473</v>
      </c>
      <c r="O28" s="48">
        <f t="shared" si="9"/>
        <v>8164.35</v>
      </c>
      <c r="P28" s="48">
        <f t="shared" si="9"/>
        <v>35204</v>
      </c>
      <c r="Q28" s="48">
        <f t="shared" si="9"/>
        <v>0</v>
      </c>
      <c r="R28" s="48">
        <f t="shared" si="9"/>
        <v>31248.43</v>
      </c>
      <c r="S28" s="48">
        <f t="shared" si="9"/>
        <v>109645.43</v>
      </c>
      <c r="T28" s="48">
        <f t="shared" si="9"/>
        <v>137433.11</v>
      </c>
      <c r="U28" s="48">
        <f t="shared" si="9"/>
        <v>1262</v>
      </c>
      <c r="V28" s="49">
        <f t="shared" si="9"/>
        <v>450430.32</v>
      </c>
    </row>
  </sheetData>
  <sheetProtection selectLockedCells="1" selectUnlockedCells="1"/>
  <mergeCells count="50">
    <mergeCell ref="B1:M1"/>
    <mergeCell ref="N1:V1"/>
    <mergeCell ref="B2:M2"/>
    <mergeCell ref="N2:V2"/>
    <mergeCell ref="D3:M3"/>
    <mergeCell ref="N3:V3"/>
    <mergeCell ref="A4:C4"/>
    <mergeCell ref="D4:D6"/>
    <mergeCell ref="E4:E6"/>
    <mergeCell ref="F4:F6"/>
    <mergeCell ref="G4:G6"/>
    <mergeCell ref="H4:H6"/>
    <mergeCell ref="S4:S6"/>
    <mergeCell ref="T4:T6"/>
    <mergeCell ref="I4:I6"/>
    <mergeCell ref="J4:J6"/>
    <mergeCell ref="K4:K6"/>
    <mergeCell ref="L4:L6"/>
    <mergeCell ref="M4:M6"/>
    <mergeCell ref="N4:N6"/>
    <mergeCell ref="U4:U6"/>
    <mergeCell ref="V4:V6"/>
    <mergeCell ref="A5:C5"/>
    <mergeCell ref="A6:C6"/>
    <mergeCell ref="B7:C7"/>
    <mergeCell ref="A8:C8"/>
    <mergeCell ref="O4:O6"/>
    <mergeCell ref="P4:P6"/>
    <mergeCell ref="Q4:Q6"/>
    <mergeCell ref="R4:R6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7:C27"/>
    <mergeCell ref="B28:C28"/>
    <mergeCell ref="B21:C21"/>
    <mergeCell ref="B22:C22"/>
    <mergeCell ref="B23:C23"/>
    <mergeCell ref="B24:C24"/>
    <mergeCell ref="B25:C25"/>
    <mergeCell ref="B26:C2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="90" zoomScaleNormal="90" zoomScalePageLayoutView="0" workbookViewId="0" topLeftCell="A1">
      <selection activeCell="B1" sqref="B1:M1"/>
    </sheetView>
  </sheetViews>
  <sheetFormatPr defaultColWidth="9.140625" defaultRowHeight="15" customHeight="1"/>
  <cols>
    <col min="1" max="1" width="3.8515625" style="0" customWidth="1"/>
    <col min="2" max="2" width="17.140625" style="0" customWidth="1"/>
    <col min="3" max="3" width="7.28125" style="0" customWidth="1"/>
    <col min="4" max="7" width="9.7109375" style="0" customWidth="1"/>
    <col min="8" max="8" width="11.00390625" style="0" customWidth="1"/>
    <col min="9" max="9" width="11.421875" style="0" customWidth="1"/>
    <col min="10" max="10" width="9.7109375" style="0" customWidth="1"/>
    <col min="11" max="11" width="11.8515625" style="0" customWidth="1"/>
    <col min="12" max="12" width="11.28125" style="0" customWidth="1"/>
    <col min="13" max="13" width="10.7109375" style="0" customWidth="1"/>
    <col min="14" max="17" width="9.7109375" style="0" customWidth="1"/>
    <col min="18" max="18" width="10.7109375" style="0" customWidth="1"/>
    <col min="19" max="21" width="9.7109375" style="0" customWidth="1"/>
    <col min="22" max="22" width="14.00390625" style="0" customWidth="1"/>
  </cols>
  <sheetData>
    <row r="1" spans="1:22" ht="21" customHeight="1">
      <c r="A1" s="23"/>
      <c r="B1" s="94" t="s">
        <v>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5" t="s">
        <v>1</v>
      </c>
      <c r="O1" s="94"/>
      <c r="P1" s="94"/>
      <c r="Q1" s="94"/>
      <c r="R1" s="94"/>
      <c r="S1" s="94"/>
      <c r="T1" s="94"/>
      <c r="U1" s="94"/>
      <c r="V1" s="94"/>
    </row>
    <row r="2" spans="1:22" ht="21" customHeight="1">
      <c r="A2" s="24"/>
      <c r="B2" s="96" t="s">
        <v>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7" t="s">
        <v>3</v>
      </c>
      <c r="O2" s="97"/>
      <c r="P2" s="97"/>
      <c r="Q2" s="97"/>
      <c r="R2" s="97"/>
      <c r="S2" s="97"/>
      <c r="T2" s="97"/>
      <c r="U2" s="97"/>
      <c r="V2" s="97"/>
    </row>
    <row r="3" spans="1:22" ht="16.5" customHeight="1">
      <c r="A3" s="9"/>
      <c r="B3" s="9"/>
      <c r="C3" s="10"/>
      <c r="D3" s="98" t="s">
        <v>4</v>
      </c>
      <c r="E3" s="99"/>
      <c r="F3" s="99"/>
      <c r="G3" s="99"/>
      <c r="H3" s="99"/>
      <c r="I3" s="99"/>
      <c r="J3" s="99"/>
      <c r="K3" s="99"/>
      <c r="L3" s="99"/>
      <c r="M3" s="100"/>
      <c r="N3" s="101" t="s">
        <v>5</v>
      </c>
      <c r="O3" s="102"/>
      <c r="P3" s="102"/>
      <c r="Q3" s="102"/>
      <c r="R3" s="102"/>
      <c r="S3" s="102"/>
      <c r="T3" s="102"/>
      <c r="U3" s="102"/>
      <c r="V3" s="103"/>
    </row>
    <row r="4" spans="1:22" ht="12.75" customHeight="1">
      <c r="A4" s="114" t="s">
        <v>6</v>
      </c>
      <c r="B4" s="115"/>
      <c r="C4" s="116"/>
      <c r="D4" s="82" t="s">
        <v>7</v>
      </c>
      <c r="E4" s="79" t="s">
        <v>8</v>
      </c>
      <c r="F4" s="82" t="s">
        <v>9</v>
      </c>
      <c r="G4" s="79" t="s">
        <v>10</v>
      </c>
      <c r="H4" s="82" t="s">
        <v>11</v>
      </c>
      <c r="I4" s="79" t="s">
        <v>12</v>
      </c>
      <c r="J4" s="82" t="s">
        <v>13</v>
      </c>
      <c r="K4" s="79" t="s">
        <v>14</v>
      </c>
      <c r="L4" s="82" t="s">
        <v>15</v>
      </c>
      <c r="M4" s="79" t="s">
        <v>16</v>
      </c>
      <c r="N4" s="82" t="s">
        <v>17</v>
      </c>
      <c r="O4" s="79" t="s">
        <v>18</v>
      </c>
      <c r="P4" s="82" t="s">
        <v>19</v>
      </c>
      <c r="Q4" s="79" t="s">
        <v>20</v>
      </c>
      <c r="R4" s="82" t="s">
        <v>21</v>
      </c>
      <c r="S4" s="79" t="s">
        <v>22</v>
      </c>
      <c r="T4" s="82" t="s">
        <v>23</v>
      </c>
      <c r="U4" s="79" t="s">
        <v>24</v>
      </c>
      <c r="V4" s="82" t="s">
        <v>25</v>
      </c>
    </row>
    <row r="5" spans="1:22" ht="15.75" customHeight="1">
      <c r="A5" s="108" t="s">
        <v>26</v>
      </c>
      <c r="B5" s="109"/>
      <c r="C5" s="110"/>
      <c r="D5" s="83"/>
      <c r="E5" s="80"/>
      <c r="F5" s="83"/>
      <c r="G5" s="80"/>
      <c r="H5" s="83"/>
      <c r="I5" s="80"/>
      <c r="J5" s="83"/>
      <c r="K5" s="80"/>
      <c r="L5" s="83"/>
      <c r="M5" s="80"/>
      <c r="N5" s="83"/>
      <c r="O5" s="80"/>
      <c r="P5" s="83"/>
      <c r="Q5" s="80"/>
      <c r="R5" s="83"/>
      <c r="S5" s="80"/>
      <c r="T5" s="83"/>
      <c r="U5" s="80"/>
      <c r="V5" s="83"/>
    </row>
    <row r="6" spans="1:22" ht="136.5" customHeight="1">
      <c r="A6" s="111"/>
      <c r="B6" s="112"/>
      <c r="C6" s="113"/>
      <c r="D6" s="84"/>
      <c r="E6" s="81"/>
      <c r="F6" s="84"/>
      <c r="G6" s="81"/>
      <c r="H6" s="84"/>
      <c r="I6" s="81"/>
      <c r="J6" s="84"/>
      <c r="K6" s="81"/>
      <c r="L6" s="84"/>
      <c r="M6" s="81"/>
      <c r="N6" s="84"/>
      <c r="O6" s="81"/>
      <c r="P6" s="84"/>
      <c r="Q6" s="81"/>
      <c r="R6" s="84"/>
      <c r="S6" s="81"/>
      <c r="T6" s="84"/>
      <c r="U6" s="81"/>
      <c r="V6" s="84"/>
    </row>
    <row r="7" spans="1:22" ht="15" customHeight="1">
      <c r="A7" s="25" t="s">
        <v>27</v>
      </c>
      <c r="B7" s="88" t="s">
        <v>28</v>
      </c>
      <c r="C7" s="88"/>
      <c r="D7" s="11" t="s">
        <v>29</v>
      </c>
      <c r="E7" s="11" t="s">
        <v>30</v>
      </c>
      <c r="F7" s="11" t="s">
        <v>31</v>
      </c>
      <c r="G7" s="11" t="s">
        <v>32</v>
      </c>
      <c r="H7" s="11" t="s">
        <v>33</v>
      </c>
      <c r="I7" s="11" t="s">
        <v>34</v>
      </c>
      <c r="J7" s="11" t="s">
        <v>35</v>
      </c>
      <c r="K7" s="11" t="s">
        <v>36</v>
      </c>
      <c r="L7" s="11" t="s">
        <v>37</v>
      </c>
      <c r="M7" s="11" t="s">
        <v>38</v>
      </c>
      <c r="N7" s="11" t="s">
        <v>39</v>
      </c>
      <c r="O7" s="11" t="s">
        <v>40</v>
      </c>
      <c r="P7" s="11" t="s">
        <v>41</v>
      </c>
      <c r="Q7" s="11" t="s">
        <v>42</v>
      </c>
      <c r="R7" s="11" t="s">
        <v>43</v>
      </c>
      <c r="S7" s="11" t="s">
        <v>44</v>
      </c>
      <c r="T7" s="11" t="s">
        <v>45</v>
      </c>
      <c r="U7" s="11" t="s">
        <v>46</v>
      </c>
      <c r="V7" s="11" t="s">
        <v>47</v>
      </c>
    </row>
    <row r="8" spans="1:22" ht="15" customHeight="1">
      <c r="A8" s="89" t="s">
        <v>69</v>
      </c>
      <c r="B8" s="89"/>
      <c r="C8" s="89"/>
      <c r="D8" s="12"/>
      <c r="E8" s="13"/>
      <c r="F8" s="13"/>
      <c r="G8" s="13"/>
      <c r="H8" s="13"/>
      <c r="I8" s="13"/>
      <c r="J8" s="13"/>
      <c r="K8" s="12"/>
      <c r="L8" s="13"/>
      <c r="M8" s="12"/>
      <c r="N8" s="12"/>
      <c r="O8" s="12"/>
      <c r="P8" s="13"/>
      <c r="Q8" s="13"/>
      <c r="R8" s="13"/>
      <c r="S8" s="13"/>
      <c r="T8" s="13"/>
      <c r="U8" s="13"/>
      <c r="V8" s="12"/>
    </row>
    <row r="9" spans="1:22" ht="15" customHeight="1">
      <c r="A9" s="3">
        <v>17</v>
      </c>
      <c r="B9" s="75" t="s">
        <v>70</v>
      </c>
      <c r="C9" s="104"/>
      <c r="D9" s="7"/>
      <c r="E9" s="50">
        <v>4970</v>
      </c>
      <c r="F9" s="50">
        <v>0</v>
      </c>
      <c r="G9" s="50">
        <v>0</v>
      </c>
      <c r="H9" s="51">
        <v>13241</v>
      </c>
      <c r="I9" s="50">
        <v>15955</v>
      </c>
      <c r="J9" s="52">
        <f aca="true" t="shared" si="0" ref="J9:J17">+I9-H9</f>
        <v>2714</v>
      </c>
      <c r="K9" s="53"/>
      <c r="L9" s="51">
        <v>101091</v>
      </c>
      <c r="M9" s="52">
        <f aca="true" t="shared" si="1" ref="M9:M17">+D9+E9+F9+G9-J9-K9+L9</f>
        <v>103347</v>
      </c>
      <c r="N9" s="51">
        <v>0</v>
      </c>
      <c r="O9" s="53"/>
      <c r="P9" s="51">
        <v>12444</v>
      </c>
      <c r="Q9" s="51">
        <v>0</v>
      </c>
      <c r="R9" s="51">
        <v>23318</v>
      </c>
      <c r="S9" s="51">
        <v>32415</v>
      </c>
      <c r="T9" s="51">
        <v>0</v>
      </c>
      <c r="U9" s="51">
        <v>35170</v>
      </c>
      <c r="V9" s="52">
        <f aca="true" t="shared" si="2" ref="V9:V17">SUM(N9:U9)</f>
        <v>103347</v>
      </c>
    </row>
    <row r="10" spans="1:22" ht="15" customHeight="1">
      <c r="A10" s="3">
        <v>18</v>
      </c>
      <c r="B10" s="75" t="s">
        <v>71</v>
      </c>
      <c r="C10" s="104"/>
      <c r="D10" s="7"/>
      <c r="E10" s="50">
        <v>18810</v>
      </c>
      <c r="F10" s="50">
        <v>1801.36</v>
      </c>
      <c r="G10" s="50">
        <v>0</v>
      </c>
      <c r="H10" s="51">
        <v>16976.57</v>
      </c>
      <c r="I10" s="50">
        <v>20330.95</v>
      </c>
      <c r="J10" s="52">
        <f t="shared" si="0"/>
        <v>3354.380000000001</v>
      </c>
      <c r="K10" s="53"/>
      <c r="L10" s="51">
        <v>60838</v>
      </c>
      <c r="M10" s="52">
        <f t="shared" si="1"/>
        <v>78094.98</v>
      </c>
      <c r="N10" s="51">
        <v>4611</v>
      </c>
      <c r="O10" s="53"/>
      <c r="P10" s="51">
        <v>14453</v>
      </c>
      <c r="Q10" s="51">
        <v>0</v>
      </c>
      <c r="R10" s="51">
        <v>20818</v>
      </c>
      <c r="S10" s="51">
        <v>8375</v>
      </c>
      <c r="T10" s="51">
        <v>293.98</v>
      </c>
      <c r="U10" s="51">
        <v>29544</v>
      </c>
      <c r="V10" s="52">
        <f t="shared" si="2"/>
        <v>78094.98000000001</v>
      </c>
    </row>
    <row r="11" spans="1:22" ht="15" customHeight="1">
      <c r="A11" s="3">
        <v>19</v>
      </c>
      <c r="B11" s="75" t="s">
        <v>72</v>
      </c>
      <c r="C11" s="104"/>
      <c r="D11" s="7"/>
      <c r="E11" s="50">
        <v>4688</v>
      </c>
      <c r="F11" s="50">
        <v>1898.07</v>
      </c>
      <c r="G11" s="50">
        <v>0</v>
      </c>
      <c r="H11" s="51">
        <v>6831.45</v>
      </c>
      <c r="I11" s="50">
        <v>5697.8</v>
      </c>
      <c r="J11" s="52">
        <f t="shared" si="0"/>
        <v>-1133.6499999999996</v>
      </c>
      <c r="K11" s="53"/>
      <c r="L11" s="51">
        <v>14915</v>
      </c>
      <c r="M11" s="52">
        <f t="shared" si="1"/>
        <v>22634.72</v>
      </c>
      <c r="N11" s="51">
        <v>0</v>
      </c>
      <c r="O11" s="53"/>
      <c r="P11" s="51">
        <v>5395</v>
      </c>
      <c r="Q11" s="51">
        <v>0</v>
      </c>
      <c r="R11" s="51">
        <v>179</v>
      </c>
      <c r="S11" s="51">
        <v>3149</v>
      </c>
      <c r="T11" s="51">
        <v>0</v>
      </c>
      <c r="U11" s="51">
        <v>13911.72</v>
      </c>
      <c r="V11" s="52">
        <f t="shared" si="2"/>
        <v>22634.72</v>
      </c>
    </row>
    <row r="12" spans="1:22" ht="15" customHeight="1">
      <c r="A12" s="3">
        <v>20</v>
      </c>
      <c r="B12" s="75" t="s">
        <v>73</v>
      </c>
      <c r="C12" s="104"/>
      <c r="D12" s="7"/>
      <c r="E12" s="50">
        <v>9383</v>
      </c>
      <c r="F12" s="50">
        <v>0</v>
      </c>
      <c r="G12" s="50">
        <v>15442</v>
      </c>
      <c r="H12" s="51">
        <v>21677</v>
      </c>
      <c r="I12" s="50">
        <v>24645</v>
      </c>
      <c r="J12" s="52">
        <f t="shared" si="0"/>
        <v>2968</v>
      </c>
      <c r="K12" s="53"/>
      <c r="L12" s="51">
        <v>41740</v>
      </c>
      <c r="M12" s="52">
        <f t="shared" si="1"/>
        <v>63597</v>
      </c>
      <c r="N12" s="51">
        <v>13309</v>
      </c>
      <c r="O12" s="53"/>
      <c r="P12" s="51">
        <v>6340</v>
      </c>
      <c r="Q12" s="51">
        <v>0</v>
      </c>
      <c r="R12" s="51">
        <v>38795</v>
      </c>
      <c r="S12" s="51">
        <v>5153</v>
      </c>
      <c r="T12" s="51">
        <v>0</v>
      </c>
      <c r="U12" s="51">
        <v>0</v>
      </c>
      <c r="V12" s="52">
        <f t="shared" si="2"/>
        <v>63597</v>
      </c>
    </row>
    <row r="13" spans="1:22" ht="15" customHeight="1">
      <c r="A13" s="3">
        <v>21</v>
      </c>
      <c r="B13" s="75" t="s">
        <v>74</v>
      </c>
      <c r="C13" s="104"/>
      <c r="D13" s="7"/>
      <c r="E13" s="50">
        <v>0</v>
      </c>
      <c r="F13" s="50">
        <v>0</v>
      </c>
      <c r="G13" s="50">
        <v>0</v>
      </c>
      <c r="H13" s="51">
        <v>3710</v>
      </c>
      <c r="I13" s="50">
        <v>3713</v>
      </c>
      <c r="J13" s="52">
        <f t="shared" si="0"/>
        <v>3</v>
      </c>
      <c r="K13" s="53"/>
      <c r="L13" s="51">
        <v>3406</v>
      </c>
      <c r="M13" s="52">
        <f t="shared" si="1"/>
        <v>3403</v>
      </c>
      <c r="N13" s="51">
        <v>0</v>
      </c>
      <c r="O13" s="53"/>
      <c r="P13" s="51">
        <v>0</v>
      </c>
      <c r="Q13" s="51">
        <v>0</v>
      </c>
      <c r="R13" s="51">
        <v>3403</v>
      </c>
      <c r="S13" s="51">
        <v>0</v>
      </c>
      <c r="T13" s="51">
        <v>0</v>
      </c>
      <c r="U13" s="51">
        <v>0</v>
      </c>
      <c r="V13" s="52">
        <f t="shared" si="2"/>
        <v>3403</v>
      </c>
    </row>
    <row r="14" spans="1:22" ht="15" customHeight="1">
      <c r="A14" s="3">
        <v>22</v>
      </c>
      <c r="B14" s="75" t="s">
        <v>75</v>
      </c>
      <c r="C14" s="104"/>
      <c r="D14" s="7"/>
      <c r="E14" s="50">
        <v>0</v>
      </c>
      <c r="F14" s="50">
        <v>0</v>
      </c>
      <c r="G14" s="50">
        <v>0</v>
      </c>
      <c r="H14" s="51">
        <v>2617</v>
      </c>
      <c r="I14" s="50">
        <v>3940</v>
      </c>
      <c r="J14" s="52">
        <f t="shared" si="0"/>
        <v>1323</v>
      </c>
      <c r="K14" s="53"/>
      <c r="L14" s="51">
        <v>6540</v>
      </c>
      <c r="M14" s="52">
        <f t="shared" si="1"/>
        <v>5217</v>
      </c>
      <c r="N14" s="51">
        <v>0</v>
      </c>
      <c r="O14" s="53"/>
      <c r="P14" s="51">
        <v>5217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2">
        <f t="shared" si="2"/>
        <v>5217</v>
      </c>
    </row>
    <row r="15" spans="1:22" ht="15" customHeight="1">
      <c r="A15" s="3">
        <v>23</v>
      </c>
      <c r="B15" s="75" t="s">
        <v>76</v>
      </c>
      <c r="C15" s="104"/>
      <c r="D15" s="7"/>
      <c r="E15" s="50"/>
      <c r="F15" s="50"/>
      <c r="G15" s="50"/>
      <c r="H15" s="51"/>
      <c r="I15" s="50"/>
      <c r="J15" s="52">
        <f t="shared" si="0"/>
        <v>0</v>
      </c>
      <c r="K15" s="53"/>
      <c r="L15" s="51"/>
      <c r="M15" s="52">
        <f t="shared" si="1"/>
        <v>0</v>
      </c>
      <c r="N15" s="51"/>
      <c r="O15" s="53"/>
      <c r="P15" s="51"/>
      <c r="Q15" s="51"/>
      <c r="R15" s="51"/>
      <c r="S15" s="51"/>
      <c r="T15" s="51"/>
      <c r="U15" s="51"/>
      <c r="V15" s="52">
        <f t="shared" si="2"/>
        <v>0</v>
      </c>
    </row>
    <row r="16" spans="1:22" ht="15" customHeight="1">
      <c r="A16" s="3">
        <v>24</v>
      </c>
      <c r="B16" s="75" t="s">
        <v>77</v>
      </c>
      <c r="C16" s="104"/>
      <c r="D16" s="7"/>
      <c r="E16" s="50">
        <v>0</v>
      </c>
      <c r="F16" s="50">
        <v>0</v>
      </c>
      <c r="G16" s="50">
        <v>963</v>
      </c>
      <c r="H16" s="50">
        <v>12189</v>
      </c>
      <c r="I16" s="50">
        <v>13683</v>
      </c>
      <c r="J16" s="52">
        <f t="shared" si="0"/>
        <v>1494</v>
      </c>
      <c r="K16" s="53"/>
      <c r="L16" s="51">
        <v>10992</v>
      </c>
      <c r="M16" s="52">
        <f t="shared" si="1"/>
        <v>10461</v>
      </c>
      <c r="N16" s="51">
        <v>0</v>
      </c>
      <c r="O16" s="53"/>
      <c r="P16" s="51">
        <v>7660</v>
      </c>
      <c r="Q16" s="51">
        <v>0</v>
      </c>
      <c r="R16" s="51">
        <v>454</v>
      </c>
      <c r="S16" s="51">
        <v>2347</v>
      </c>
      <c r="T16" s="51">
        <v>0</v>
      </c>
      <c r="U16" s="51">
        <v>0</v>
      </c>
      <c r="V16" s="52">
        <f t="shared" si="2"/>
        <v>10461</v>
      </c>
    </row>
    <row r="17" spans="1:22" ht="15" customHeight="1">
      <c r="A17" s="3">
        <v>25</v>
      </c>
      <c r="B17" s="75" t="s">
        <v>78</v>
      </c>
      <c r="C17" s="104"/>
      <c r="D17" s="7"/>
      <c r="E17" s="50">
        <v>0</v>
      </c>
      <c r="F17" s="50">
        <v>0</v>
      </c>
      <c r="G17" s="50">
        <v>31</v>
      </c>
      <c r="H17" s="50">
        <v>34978</v>
      </c>
      <c r="I17" s="50">
        <v>38360</v>
      </c>
      <c r="J17" s="52">
        <f t="shared" si="0"/>
        <v>3382</v>
      </c>
      <c r="K17" s="53"/>
      <c r="L17" s="51">
        <v>41012.45</v>
      </c>
      <c r="M17" s="52">
        <f t="shared" si="1"/>
        <v>37661.45</v>
      </c>
      <c r="N17" s="51">
        <v>0</v>
      </c>
      <c r="O17" s="53"/>
      <c r="P17" s="51">
        <v>0</v>
      </c>
      <c r="Q17" s="51">
        <v>0</v>
      </c>
      <c r="R17" s="51">
        <v>23489</v>
      </c>
      <c r="S17" s="51">
        <v>14172.45</v>
      </c>
      <c r="T17" s="51">
        <v>0</v>
      </c>
      <c r="U17" s="51">
        <v>0</v>
      </c>
      <c r="V17" s="52">
        <f t="shared" si="2"/>
        <v>37661.45</v>
      </c>
    </row>
    <row r="18" spans="1:22" ht="15" customHeight="1">
      <c r="A18" s="31"/>
      <c r="B18" s="105" t="s">
        <v>79</v>
      </c>
      <c r="C18" s="106"/>
      <c r="D18" s="54">
        <f aca="true" t="shared" si="3" ref="D18:V18">SUM(D9:D17)</f>
        <v>0</v>
      </c>
      <c r="E18" s="55">
        <f t="shared" si="3"/>
        <v>37851</v>
      </c>
      <c r="F18" s="55">
        <f t="shared" si="3"/>
        <v>3699.43</v>
      </c>
      <c r="G18" s="55">
        <f t="shared" si="3"/>
        <v>16436</v>
      </c>
      <c r="H18" s="55">
        <f t="shared" si="3"/>
        <v>112220.01999999999</v>
      </c>
      <c r="I18" s="55">
        <f t="shared" si="3"/>
        <v>126324.75</v>
      </c>
      <c r="J18" s="56">
        <f t="shared" si="3"/>
        <v>14104.730000000001</v>
      </c>
      <c r="K18" s="55">
        <f t="shared" si="3"/>
        <v>0</v>
      </c>
      <c r="L18" s="57">
        <f t="shared" si="3"/>
        <v>280534.45</v>
      </c>
      <c r="M18" s="56">
        <f t="shared" si="3"/>
        <v>324416.14999999997</v>
      </c>
      <c r="N18" s="56">
        <f t="shared" si="3"/>
        <v>17920</v>
      </c>
      <c r="O18" s="56">
        <f t="shared" si="3"/>
        <v>0</v>
      </c>
      <c r="P18" s="55">
        <f t="shared" si="3"/>
        <v>51509</v>
      </c>
      <c r="Q18" s="55">
        <f t="shared" si="3"/>
        <v>0</v>
      </c>
      <c r="R18" s="55">
        <f t="shared" si="3"/>
        <v>110456</v>
      </c>
      <c r="S18" s="55">
        <f t="shared" si="3"/>
        <v>65611.45</v>
      </c>
      <c r="T18" s="55">
        <f t="shared" si="3"/>
        <v>293.98</v>
      </c>
      <c r="U18" s="55">
        <f t="shared" si="3"/>
        <v>78625.72</v>
      </c>
      <c r="V18" s="56">
        <f t="shared" si="3"/>
        <v>324416.15</v>
      </c>
    </row>
    <row r="22" spans="8:11" ht="15" customHeight="1">
      <c r="H22" s="107" t="s">
        <v>80</v>
      </c>
      <c r="I22" s="107"/>
      <c r="J22" s="107"/>
      <c r="K22" s="15">
        <f>+('semilavorati mensile'!K28)-('semilavorati mensile'!L28+'monomeri mensile'!L18)</f>
        <v>3821.229999999865</v>
      </c>
    </row>
  </sheetData>
  <sheetProtection selectLockedCells="1" selectUnlockedCells="1"/>
  <mergeCells count="41">
    <mergeCell ref="B1:M1"/>
    <mergeCell ref="N1:V1"/>
    <mergeCell ref="B2:M2"/>
    <mergeCell ref="N2:V2"/>
    <mergeCell ref="D3:M3"/>
    <mergeCell ref="N3:V3"/>
    <mergeCell ref="A4:C4"/>
    <mergeCell ref="D4:D6"/>
    <mergeCell ref="E4:E6"/>
    <mergeCell ref="F4:F6"/>
    <mergeCell ref="G4:G6"/>
    <mergeCell ref="H4:H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B14:C14"/>
    <mergeCell ref="U4:U6"/>
    <mergeCell ref="V4:V6"/>
    <mergeCell ref="A5:C5"/>
    <mergeCell ref="A6:C6"/>
    <mergeCell ref="B7:C7"/>
    <mergeCell ref="A8:C8"/>
    <mergeCell ref="O4:O6"/>
    <mergeCell ref="P4:P6"/>
    <mergeCell ref="Q4:Q6"/>
    <mergeCell ref="B15:C15"/>
    <mergeCell ref="B16:C16"/>
    <mergeCell ref="B17:C17"/>
    <mergeCell ref="B18:C18"/>
    <mergeCell ref="H22:J22"/>
    <mergeCell ref="B9:C9"/>
    <mergeCell ref="B10:C10"/>
    <mergeCell ref="B11:C11"/>
    <mergeCell ref="B12:C12"/>
    <mergeCell ref="B13:C1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57421875" style="0" customWidth="1"/>
    <col min="2" max="2" width="32.57421875" style="0" customWidth="1"/>
    <col min="3" max="3" width="13.00390625" style="0" customWidth="1"/>
    <col min="4" max="4" width="11.140625" style="0" customWidth="1"/>
    <col min="5" max="5" width="9.7109375" style="0" customWidth="1"/>
    <col min="6" max="6" width="12.28125" style="0" customWidth="1"/>
    <col min="7" max="7" width="11.7109375" style="0" customWidth="1"/>
    <col min="8" max="8" width="10.8515625" style="0" customWidth="1"/>
    <col min="9" max="9" width="12.140625" style="0" customWidth="1"/>
    <col min="10" max="10" width="13.28125" style="0" customWidth="1"/>
    <col min="11" max="11" width="12.28125" style="0" customWidth="1"/>
    <col min="12" max="12" width="12.140625" style="0" customWidth="1"/>
    <col min="13" max="13" width="12.57421875" style="0" customWidth="1"/>
    <col min="14" max="14" width="10.8515625" style="0" customWidth="1"/>
    <col min="15" max="15" width="11.140625" style="0" customWidth="1"/>
    <col min="16" max="16" width="9.7109375" style="0" customWidth="1"/>
    <col min="17" max="17" width="10.7109375" style="0" customWidth="1"/>
    <col min="18" max="18" width="11.28125" style="0" customWidth="1"/>
    <col min="19" max="19" width="10.7109375" style="0" customWidth="1"/>
    <col min="20" max="20" width="9.7109375" style="0" customWidth="1"/>
    <col min="21" max="21" width="12.421875" style="0" customWidth="1"/>
  </cols>
  <sheetData>
    <row r="1" spans="1:21" ht="21" customHeight="1">
      <c r="A1" s="33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 t="s">
        <v>1</v>
      </c>
      <c r="N1" s="94"/>
      <c r="O1" s="94"/>
      <c r="P1" s="94"/>
      <c r="Q1" s="94"/>
      <c r="R1" s="94"/>
      <c r="S1" s="94"/>
      <c r="T1" s="94"/>
      <c r="U1" s="94"/>
    </row>
    <row r="2" spans="1:21" ht="21" customHeight="1">
      <c r="A2" s="58"/>
      <c r="B2" s="124" t="s">
        <v>2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5" t="s">
        <v>3</v>
      </c>
      <c r="N2" s="125"/>
      <c r="O2" s="125"/>
      <c r="P2" s="125"/>
      <c r="Q2" s="125"/>
      <c r="R2" s="125"/>
      <c r="S2" s="125"/>
      <c r="T2" s="125"/>
      <c r="U2" s="125"/>
    </row>
    <row r="3" spans="1:21" ht="16.5" customHeight="1">
      <c r="A3" s="59"/>
      <c r="B3" s="60"/>
      <c r="C3" s="126" t="s">
        <v>4</v>
      </c>
      <c r="D3" s="126"/>
      <c r="E3" s="126"/>
      <c r="F3" s="126"/>
      <c r="G3" s="126"/>
      <c r="H3" s="126"/>
      <c r="I3" s="126"/>
      <c r="J3" s="126"/>
      <c r="K3" s="126"/>
      <c r="L3" s="126"/>
      <c r="M3" s="127" t="s">
        <v>5</v>
      </c>
      <c r="N3" s="127"/>
      <c r="O3" s="127"/>
      <c r="P3" s="127"/>
      <c r="Q3" s="127"/>
      <c r="R3" s="127"/>
      <c r="S3" s="127"/>
      <c r="T3" s="127"/>
      <c r="U3" s="127"/>
    </row>
    <row r="4" spans="1:21" ht="12.75" customHeight="1">
      <c r="A4" s="120" t="s">
        <v>6</v>
      </c>
      <c r="B4" s="121"/>
      <c r="C4" s="118" t="s">
        <v>7</v>
      </c>
      <c r="D4" s="119" t="s">
        <v>8</v>
      </c>
      <c r="E4" s="118" t="s">
        <v>9</v>
      </c>
      <c r="F4" s="119" t="s">
        <v>10</v>
      </c>
      <c r="G4" s="118" t="s">
        <v>11</v>
      </c>
      <c r="H4" s="119" t="s">
        <v>12</v>
      </c>
      <c r="I4" s="118" t="s">
        <v>13</v>
      </c>
      <c r="J4" s="119" t="s">
        <v>14</v>
      </c>
      <c r="K4" s="118" t="s">
        <v>15</v>
      </c>
      <c r="L4" s="119" t="s">
        <v>16</v>
      </c>
      <c r="M4" s="118" t="s">
        <v>17</v>
      </c>
      <c r="N4" s="119" t="s">
        <v>18</v>
      </c>
      <c r="O4" s="118" t="s">
        <v>19</v>
      </c>
      <c r="P4" s="119" t="s">
        <v>20</v>
      </c>
      <c r="Q4" s="118" t="s">
        <v>21</v>
      </c>
      <c r="R4" s="119" t="s">
        <v>22</v>
      </c>
      <c r="S4" s="118" t="s">
        <v>23</v>
      </c>
      <c r="T4" s="119" t="s">
        <v>24</v>
      </c>
      <c r="U4" s="118" t="s">
        <v>25</v>
      </c>
    </row>
    <row r="5" spans="1:21" ht="15.75" customHeight="1">
      <c r="A5" s="122" t="s">
        <v>81</v>
      </c>
      <c r="B5" s="123"/>
      <c r="C5" s="118"/>
      <c r="D5" s="119"/>
      <c r="E5" s="118"/>
      <c r="F5" s="119"/>
      <c r="G5" s="118"/>
      <c r="H5" s="119"/>
      <c r="I5" s="118"/>
      <c r="J5" s="119"/>
      <c r="K5" s="118"/>
      <c r="L5" s="119"/>
      <c r="M5" s="118"/>
      <c r="N5" s="119"/>
      <c r="O5" s="118"/>
      <c r="P5" s="119"/>
      <c r="Q5" s="118"/>
      <c r="R5" s="119"/>
      <c r="S5" s="118"/>
      <c r="T5" s="119"/>
      <c r="U5" s="118"/>
    </row>
    <row r="6" spans="1:21" ht="124.5" customHeight="1">
      <c r="A6" s="122"/>
      <c r="B6" s="123"/>
      <c r="C6" s="118"/>
      <c r="D6" s="119"/>
      <c r="E6" s="118"/>
      <c r="F6" s="119"/>
      <c r="G6" s="118"/>
      <c r="H6" s="119"/>
      <c r="I6" s="118"/>
      <c r="J6" s="119"/>
      <c r="K6" s="118"/>
      <c r="L6" s="119"/>
      <c r="M6" s="118"/>
      <c r="N6" s="119"/>
      <c r="O6" s="118"/>
      <c r="P6" s="119"/>
      <c r="Q6" s="118"/>
      <c r="R6" s="119"/>
      <c r="S6" s="118"/>
      <c r="T6" s="119"/>
      <c r="U6" s="118"/>
    </row>
    <row r="7" spans="1:21" ht="15" customHeight="1">
      <c r="A7" s="61" t="s">
        <v>27</v>
      </c>
      <c r="B7" s="62" t="s">
        <v>28</v>
      </c>
      <c r="C7" s="63" t="s">
        <v>29</v>
      </c>
      <c r="D7" s="63" t="s">
        <v>30</v>
      </c>
      <c r="E7" s="63" t="s">
        <v>31</v>
      </c>
      <c r="F7" s="63" t="s">
        <v>32</v>
      </c>
      <c r="G7" s="63" t="s">
        <v>33</v>
      </c>
      <c r="H7" s="63" t="s">
        <v>34</v>
      </c>
      <c r="I7" s="63" t="s">
        <v>35</v>
      </c>
      <c r="J7" s="63" t="s">
        <v>36</v>
      </c>
      <c r="K7" s="63" t="s">
        <v>37</v>
      </c>
      <c r="L7" s="63" t="s">
        <v>38</v>
      </c>
      <c r="M7" s="63" t="s">
        <v>39</v>
      </c>
      <c r="N7" s="63" t="s">
        <v>40</v>
      </c>
      <c r="O7" s="63" t="s">
        <v>41</v>
      </c>
      <c r="P7" s="63" t="s">
        <v>42</v>
      </c>
      <c r="Q7" s="63" t="s">
        <v>43</v>
      </c>
      <c r="R7" s="63" t="s">
        <v>44</v>
      </c>
      <c r="S7" s="63" t="s">
        <v>45</v>
      </c>
      <c r="T7" s="63" t="s">
        <v>46</v>
      </c>
      <c r="U7" s="63" t="s">
        <v>47</v>
      </c>
    </row>
    <row r="8" spans="1:21" ht="15" customHeight="1">
      <c r="A8" s="117" t="s">
        <v>48</v>
      </c>
      <c r="B8" s="117"/>
      <c r="C8" s="64"/>
      <c r="D8" s="65"/>
      <c r="E8" s="65"/>
      <c r="F8" s="65"/>
      <c r="G8" s="65"/>
      <c r="H8" s="65"/>
      <c r="I8" s="66"/>
      <c r="J8" s="65"/>
      <c r="K8" s="65"/>
      <c r="L8" s="67"/>
      <c r="M8" s="65"/>
      <c r="N8" s="65"/>
      <c r="O8" s="65"/>
      <c r="P8" s="65"/>
      <c r="Q8" s="65"/>
      <c r="R8" s="65"/>
      <c r="S8" s="65"/>
      <c r="T8" s="65"/>
      <c r="U8" s="67"/>
    </row>
    <row r="9" spans="1:21" ht="15" customHeight="1">
      <c r="A9" s="26">
        <v>1</v>
      </c>
      <c r="B9" s="26" t="s">
        <v>49</v>
      </c>
      <c r="C9" s="34">
        <v>16394</v>
      </c>
      <c r="D9" s="34">
        <v>0</v>
      </c>
      <c r="E9" s="34">
        <v>1660</v>
      </c>
      <c r="F9" s="35">
        <v>0</v>
      </c>
      <c r="G9" s="35">
        <v>0</v>
      </c>
      <c r="H9" s="35">
        <v>0</v>
      </c>
      <c r="I9" s="36">
        <f aca="true" t="shared" si="0" ref="I9:I19">+H9-G9</f>
        <v>0</v>
      </c>
      <c r="J9" s="35">
        <v>10490</v>
      </c>
      <c r="K9" s="37">
        <v>136475.4</v>
      </c>
      <c r="L9" s="38">
        <f aca="true" t="shared" si="1" ref="L9:L26">C9+D9+E9+F9-(I9+J9)+K9</f>
        <v>144039.4</v>
      </c>
      <c r="M9" s="35">
        <v>4663</v>
      </c>
      <c r="N9" s="39">
        <v>13592</v>
      </c>
      <c r="O9" s="35">
        <v>0</v>
      </c>
      <c r="P9" s="35">
        <v>0</v>
      </c>
      <c r="Q9" s="35">
        <v>0</v>
      </c>
      <c r="R9" s="35">
        <v>0</v>
      </c>
      <c r="S9" s="35">
        <v>123045.4</v>
      </c>
      <c r="T9" s="40">
        <v>2739</v>
      </c>
      <c r="U9" s="41">
        <f aca="true" t="shared" si="2" ref="U9:U19">SUM(M9:T9)</f>
        <v>144039.4</v>
      </c>
    </row>
    <row r="10" spans="1:21" ht="15" customHeight="1">
      <c r="A10" s="26">
        <v>2</v>
      </c>
      <c r="B10" s="26" t="s">
        <v>50</v>
      </c>
      <c r="C10" s="34">
        <v>30504</v>
      </c>
      <c r="D10" s="34">
        <v>0</v>
      </c>
      <c r="E10" s="34">
        <v>0</v>
      </c>
      <c r="F10" s="35">
        <v>0</v>
      </c>
      <c r="G10" s="35">
        <v>7560</v>
      </c>
      <c r="H10" s="35">
        <v>8000</v>
      </c>
      <c r="I10" s="36">
        <f t="shared" si="0"/>
        <v>440</v>
      </c>
      <c r="J10" s="35">
        <v>30824</v>
      </c>
      <c r="K10" s="37">
        <v>18400</v>
      </c>
      <c r="L10" s="38">
        <f t="shared" si="1"/>
        <v>17640</v>
      </c>
      <c r="M10" s="35">
        <v>9592</v>
      </c>
      <c r="N10" s="39">
        <v>0</v>
      </c>
      <c r="O10" s="35">
        <v>7866</v>
      </c>
      <c r="P10" s="35">
        <v>0</v>
      </c>
      <c r="Q10" s="35">
        <v>182</v>
      </c>
      <c r="R10" s="35">
        <v>0</v>
      </c>
      <c r="S10" s="35">
        <v>0</v>
      </c>
      <c r="T10" s="40">
        <v>0</v>
      </c>
      <c r="U10" s="41">
        <f t="shared" si="2"/>
        <v>17640</v>
      </c>
    </row>
    <row r="11" spans="1:21" ht="15" customHeight="1">
      <c r="A11" s="68">
        <v>3</v>
      </c>
      <c r="B11" s="68" t="s">
        <v>51</v>
      </c>
      <c r="C11" s="34">
        <v>365306</v>
      </c>
      <c r="D11" s="34">
        <v>70944</v>
      </c>
      <c r="E11" s="34">
        <v>0</v>
      </c>
      <c r="F11" s="34">
        <v>300041</v>
      </c>
      <c r="G11" s="35">
        <v>46269</v>
      </c>
      <c r="H11" s="35">
        <v>69591</v>
      </c>
      <c r="I11" s="36">
        <f t="shared" si="0"/>
        <v>23322</v>
      </c>
      <c r="J11" s="35">
        <v>712969</v>
      </c>
      <c r="K11" s="37">
        <v>0</v>
      </c>
      <c r="L11" s="38">
        <f t="shared" si="1"/>
        <v>0</v>
      </c>
      <c r="M11" s="35">
        <v>0</v>
      </c>
      <c r="N11" s="39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40">
        <v>0</v>
      </c>
      <c r="U11" s="41">
        <f t="shared" si="2"/>
        <v>0</v>
      </c>
    </row>
    <row r="12" spans="1:21" ht="15" customHeight="1">
      <c r="A12" s="26">
        <v>4</v>
      </c>
      <c r="B12" s="26" t="s">
        <v>52</v>
      </c>
      <c r="C12" s="34">
        <v>177263</v>
      </c>
      <c r="D12" s="34">
        <v>0</v>
      </c>
      <c r="E12" s="34">
        <v>0</v>
      </c>
      <c r="F12" s="35">
        <v>0</v>
      </c>
      <c r="G12" s="35">
        <v>42270</v>
      </c>
      <c r="H12" s="34">
        <v>30607</v>
      </c>
      <c r="I12" s="36">
        <f t="shared" si="0"/>
        <v>-11663</v>
      </c>
      <c r="J12" s="35">
        <v>188926</v>
      </c>
      <c r="K12" s="37">
        <v>0</v>
      </c>
      <c r="L12" s="38">
        <f t="shared" si="1"/>
        <v>0</v>
      </c>
      <c r="M12" s="35">
        <v>0</v>
      </c>
      <c r="N12" s="39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40">
        <v>0</v>
      </c>
      <c r="U12" s="41">
        <f t="shared" si="2"/>
        <v>0</v>
      </c>
    </row>
    <row r="13" spans="1:21" ht="15" customHeight="1">
      <c r="A13" s="26">
        <v>5</v>
      </c>
      <c r="B13" s="26" t="s">
        <v>53</v>
      </c>
      <c r="C13" s="34">
        <v>76122</v>
      </c>
      <c r="D13" s="34">
        <v>0</v>
      </c>
      <c r="E13" s="34">
        <v>0</v>
      </c>
      <c r="F13" s="35">
        <v>106698</v>
      </c>
      <c r="G13" s="35">
        <v>71705</v>
      </c>
      <c r="H13" s="35">
        <v>59986</v>
      </c>
      <c r="I13" s="36">
        <f t="shared" si="0"/>
        <v>-11719</v>
      </c>
      <c r="J13" s="35">
        <v>189478</v>
      </c>
      <c r="K13" s="37">
        <v>159079</v>
      </c>
      <c r="L13" s="38">
        <f t="shared" si="1"/>
        <v>164140</v>
      </c>
      <c r="M13" s="35">
        <v>0</v>
      </c>
      <c r="N13" s="39">
        <v>0</v>
      </c>
      <c r="O13" s="35">
        <v>0</v>
      </c>
      <c r="P13" s="35">
        <v>0</v>
      </c>
      <c r="Q13" s="35">
        <v>8404</v>
      </c>
      <c r="R13" s="35">
        <v>155736</v>
      </c>
      <c r="S13" s="35">
        <v>0</v>
      </c>
      <c r="T13" s="40">
        <v>0</v>
      </c>
      <c r="U13" s="41">
        <f t="shared" si="2"/>
        <v>164140</v>
      </c>
    </row>
    <row r="14" spans="1:21" ht="15" customHeight="1">
      <c r="A14" s="26">
        <v>6</v>
      </c>
      <c r="B14" s="26" t="s">
        <v>54</v>
      </c>
      <c r="C14" s="34">
        <v>55380</v>
      </c>
      <c r="D14" s="35">
        <v>0</v>
      </c>
      <c r="E14" s="35">
        <v>0</v>
      </c>
      <c r="F14" s="35">
        <v>0</v>
      </c>
      <c r="G14" s="35">
        <v>12241</v>
      </c>
      <c r="H14" s="35">
        <v>15921</v>
      </c>
      <c r="I14" s="36">
        <f t="shared" si="0"/>
        <v>3680</v>
      </c>
      <c r="J14" s="35">
        <v>53341</v>
      </c>
      <c r="K14" s="37">
        <v>30231</v>
      </c>
      <c r="L14" s="38">
        <f t="shared" si="1"/>
        <v>28590</v>
      </c>
      <c r="M14" s="35">
        <v>28051</v>
      </c>
      <c r="N14" s="39">
        <v>0</v>
      </c>
      <c r="O14" s="35">
        <v>0</v>
      </c>
      <c r="P14" s="35">
        <v>0</v>
      </c>
      <c r="Q14" s="35">
        <v>0</v>
      </c>
      <c r="R14" s="35">
        <v>0</v>
      </c>
      <c r="S14" s="35">
        <v>539</v>
      </c>
      <c r="T14" s="40">
        <v>0</v>
      </c>
      <c r="U14" s="41">
        <f t="shared" si="2"/>
        <v>28590</v>
      </c>
    </row>
    <row r="15" spans="1:21" ht="15" customHeight="1">
      <c r="A15" s="26">
        <v>7</v>
      </c>
      <c r="B15" s="26" t="s">
        <v>55</v>
      </c>
      <c r="C15" s="34">
        <v>19165</v>
      </c>
      <c r="D15" s="35">
        <v>0</v>
      </c>
      <c r="E15" s="35">
        <v>0</v>
      </c>
      <c r="F15" s="35">
        <v>12984.06</v>
      </c>
      <c r="G15" s="35">
        <v>11115.14</v>
      </c>
      <c r="H15" s="35">
        <v>13451.6</v>
      </c>
      <c r="I15" s="36">
        <f t="shared" si="0"/>
        <v>2336.460000000001</v>
      </c>
      <c r="J15" s="35">
        <v>23929.59</v>
      </c>
      <c r="K15" s="37">
        <v>0</v>
      </c>
      <c r="L15" s="38">
        <f t="shared" si="1"/>
        <v>5883.009999999995</v>
      </c>
      <c r="M15" s="35">
        <v>0</v>
      </c>
      <c r="N15" s="39">
        <v>0</v>
      </c>
      <c r="O15" s="35">
        <v>0</v>
      </c>
      <c r="P15" s="35">
        <v>0</v>
      </c>
      <c r="Q15" s="35">
        <v>0</v>
      </c>
      <c r="R15" s="35">
        <v>0</v>
      </c>
      <c r="S15" s="35">
        <v>5883</v>
      </c>
      <c r="T15" s="40">
        <v>0</v>
      </c>
      <c r="U15" s="41">
        <f t="shared" si="2"/>
        <v>5883</v>
      </c>
    </row>
    <row r="16" spans="1:21" ht="15" customHeight="1">
      <c r="A16" s="26">
        <v>8</v>
      </c>
      <c r="B16" s="26" t="s">
        <v>56</v>
      </c>
      <c r="C16" s="34">
        <v>8066</v>
      </c>
      <c r="D16" s="35">
        <v>17611.56</v>
      </c>
      <c r="E16" s="35">
        <v>0</v>
      </c>
      <c r="F16" s="35">
        <v>0</v>
      </c>
      <c r="G16" s="35">
        <v>28213.11</v>
      </c>
      <c r="H16" s="35">
        <v>31734.56</v>
      </c>
      <c r="I16" s="36">
        <f t="shared" si="0"/>
        <v>3521.4500000000007</v>
      </c>
      <c r="J16" s="35">
        <v>9070.81</v>
      </c>
      <c r="K16" s="37">
        <v>24888</v>
      </c>
      <c r="L16" s="38">
        <f t="shared" si="1"/>
        <v>37973.3</v>
      </c>
      <c r="M16" s="35">
        <v>0</v>
      </c>
      <c r="N16" s="39">
        <v>3562.3</v>
      </c>
      <c r="O16" s="35">
        <v>5568</v>
      </c>
      <c r="P16" s="35">
        <v>0</v>
      </c>
      <c r="Q16" s="35">
        <v>21096</v>
      </c>
      <c r="R16" s="35">
        <v>0</v>
      </c>
      <c r="S16" s="35">
        <v>7747</v>
      </c>
      <c r="T16" s="40">
        <v>0</v>
      </c>
      <c r="U16" s="41">
        <f t="shared" si="2"/>
        <v>37973.3</v>
      </c>
    </row>
    <row r="17" spans="1:21" ht="15" customHeight="1">
      <c r="A17" s="26">
        <v>9</v>
      </c>
      <c r="B17" s="26" t="s">
        <v>57</v>
      </c>
      <c r="C17" s="34">
        <v>0</v>
      </c>
      <c r="D17" s="35">
        <v>0</v>
      </c>
      <c r="E17" s="35">
        <v>0</v>
      </c>
      <c r="F17" s="35">
        <v>0</v>
      </c>
      <c r="G17" s="35">
        <v>8824</v>
      </c>
      <c r="H17" s="35">
        <v>7879</v>
      </c>
      <c r="I17" s="36">
        <f t="shared" si="0"/>
        <v>-945</v>
      </c>
      <c r="J17" s="35">
        <v>965</v>
      </c>
      <c r="K17" s="37">
        <v>20</v>
      </c>
      <c r="L17" s="38">
        <f t="shared" si="1"/>
        <v>0</v>
      </c>
      <c r="M17" s="35">
        <v>0</v>
      </c>
      <c r="N17" s="39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40">
        <v>0</v>
      </c>
      <c r="U17" s="41">
        <f t="shared" si="2"/>
        <v>0</v>
      </c>
    </row>
    <row r="18" spans="1:21" ht="15" customHeight="1">
      <c r="A18" s="26">
        <v>10</v>
      </c>
      <c r="B18" s="26" t="s">
        <v>58</v>
      </c>
      <c r="C18" s="34"/>
      <c r="D18" s="35"/>
      <c r="E18" s="35"/>
      <c r="F18" s="35"/>
      <c r="G18" s="35"/>
      <c r="H18" s="35"/>
      <c r="I18" s="36">
        <f t="shared" si="0"/>
        <v>0</v>
      </c>
      <c r="J18" s="35"/>
      <c r="K18" s="37"/>
      <c r="L18" s="38">
        <f t="shared" si="1"/>
        <v>0</v>
      </c>
      <c r="M18" s="35"/>
      <c r="N18" s="39"/>
      <c r="O18" s="35"/>
      <c r="P18" s="35"/>
      <c r="Q18" s="35"/>
      <c r="R18" s="35"/>
      <c r="S18" s="35"/>
      <c r="T18" s="40"/>
      <c r="U18" s="41">
        <f t="shared" si="2"/>
        <v>0</v>
      </c>
    </row>
    <row r="19" spans="1:21" ht="15" customHeight="1">
      <c r="A19" s="26">
        <v>11</v>
      </c>
      <c r="B19" s="26" t="s">
        <v>59</v>
      </c>
      <c r="C19" s="34">
        <v>0</v>
      </c>
      <c r="D19" s="35">
        <v>0</v>
      </c>
      <c r="E19" s="35">
        <v>2980.98</v>
      </c>
      <c r="F19" s="35">
        <v>16175.95</v>
      </c>
      <c r="G19" s="35">
        <v>23328.9</v>
      </c>
      <c r="H19" s="35">
        <v>16182.89</v>
      </c>
      <c r="I19" s="36">
        <f t="shared" si="0"/>
        <v>-7146.010000000002</v>
      </c>
      <c r="J19" s="35">
        <v>14386.66</v>
      </c>
      <c r="K19" s="37">
        <v>13341.88</v>
      </c>
      <c r="L19" s="38">
        <f t="shared" si="1"/>
        <v>25258.160000000003</v>
      </c>
      <c r="M19" s="35">
        <v>0</v>
      </c>
      <c r="N19" s="39">
        <v>0</v>
      </c>
      <c r="O19" s="35">
        <v>0</v>
      </c>
      <c r="P19" s="35">
        <v>0</v>
      </c>
      <c r="Q19" s="35">
        <v>4317.26</v>
      </c>
      <c r="R19" s="35">
        <v>11661.19</v>
      </c>
      <c r="S19" s="35">
        <v>9279.71</v>
      </c>
      <c r="T19" s="40">
        <v>0</v>
      </c>
      <c r="U19" s="41">
        <f t="shared" si="2"/>
        <v>25258.16</v>
      </c>
    </row>
    <row r="20" spans="1:21" ht="15" customHeight="1">
      <c r="A20" s="69"/>
      <c r="B20" s="69" t="s">
        <v>60</v>
      </c>
      <c r="C20" s="42">
        <f aca="true" t="shared" si="3" ref="C20:K20">SUM(C9:C19)</f>
        <v>748200</v>
      </c>
      <c r="D20" s="42">
        <f t="shared" si="3"/>
        <v>88555.56</v>
      </c>
      <c r="E20" s="42">
        <f t="shared" si="3"/>
        <v>4640.98</v>
      </c>
      <c r="F20" s="42">
        <f t="shared" si="3"/>
        <v>435899.01</v>
      </c>
      <c r="G20" s="42">
        <f t="shared" si="3"/>
        <v>251526.15</v>
      </c>
      <c r="H20" s="42">
        <f t="shared" si="3"/>
        <v>253353.05</v>
      </c>
      <c r="I20" s="42">
        <f t="shared" si="3"/>
        <v>1826.8999999999996</v>
      </c>
      <c r="J20" s="42">
        <f t="shared" si="3"/>
        <v>1234380.06</v>
      </c>
      <c r="K20" s="42">
        <f t="shared" si="3"/>
        <v>382435.28</v>
      </c>
      <c r="L20" s="43">
        <f t="shared" si="1"/>
        <v>423523.8700000001</v>
      </c>
      <c r="M20" s="42">
        <f aca="true" t="shared" si="4" ref="M20:U20">SUM(M9:M19)</f>
        <v>42306</v>
      </c>
      <c r="N20" s="42">
        <f t="shared" si="4"/>
        <v>17154.3</v>
      </c>
      <c r="O20" s="42">
        <f t="shared" si="4"/>
        <v>13434</v>
      </c>
      <c r="P20" s="42">
        <f t="shared" si="4"/>
        <v>0</v>
      </c>
      <c r="Q20" s="42">
        <f t="shared" si="4"/>
        <v>33999.26</v>
      </c>
      <c r="R20" s="42">
        <f t="shared" si="4"/>
        <v>167397.19</v>
      </c>
      <c r="S20" s="42">
        <f t="shared" si="4"/>
        <v>146494.11</v>
      </c>
      <c r="T20" s="42">
        <f t="shared" si="4"/>
        <v>2739</v>
      </c>
      <c r="U20" s="44">
        <f t="shared" si="4"/>
        <v>423523.86</v>
      </c>
    </row>
    <row r="21" spans="1:21" ht="15" customHeight="1">
      <c r="A21" s="26">
        <v>12</v>
      </c>
      <c r="B21" s="26" t="s">
        <v>61</v>
      </c>
      <c r="C21" s="34">
        <v>0</v>
      </c>
      <c r="D21" s="35">
        <v>54524</v>
      </c>
      <c r="E21" s="35">
        <v>0</v>
      </c>
      <c r="F21" s="35">
        <v>0</v>
      </c>
      <c r="G21" s="35">
        <v>10806</v>
      </c>
      <c r="H21" s="35">
        <v>14835</v>
      </c>
      <c r="I21" s="36">
        <f>+H21-G21</f>
        <v>4029</v>
      </c>
      <c r="J21" s="35">
        <v>69582</v>
      </c>
      <c r="K21" s="37">
        <v>96892</v>
      </c>
      <c r="L21" s="38">
        <f t="shared" si="1"/>
        <v>77805</v>
      </c>
      <c r="M21" s="35">
        <v>29328</v>
      </c>
      <c r="N21" s="39">
        <v>0</v>
      </c>
      <c r="O21" s="35">
        <v>29064</v>
      </c>
      <c r="P21" s="35">
        <v>0</v>
      </c>
      <c r="Q21" s="35">
        <v>18048</v>
      </c>
      <c r="R21" s="35">
        <v>0</v>
      </c>
      <c r="S21" s="35">
        <v>1365</v>
      </c>
      <c r="T21" s="40">
        <v>0</v>
      </c>
      <c r="U21" s="41">
        <f>SUM(M21:T21)</f>
        <v>77805</v>
      </c>
    </row>
    <row r="22" spans="1:21" ht="15" customHeight="1">
      <c r="A22" s="26">
        <v>13</v>
      </c>
      <c r="B22" s="26" t="s">
        <v>62</v>
      </c>
      <c r="C22" s="34">
        <v>14842</v>
      </c>
      <c r="D22" s="35">
        <v>2399</v>
      </c>
      <c r="E22" s="35">
        <v>7328</v>
      </c>
      <c r="F22" s="35">
        <v>12093</v>
      </c>
      <c r="G22" s="35">
        <v>76119</v>
      </c>
      <c r="H22" s="35">
        <v>103499</v>
      </c>
      <c r="I22" s="36">
        <f>+H22-G22</f>
        <v>27380</v>
      </c>
      <c r="J22" s="35">
        <v>70620</v>
      </c>
      <c r="K22" s="37">
        <v>323443</v>
      </c>
      <c r="L22" s="38">
        <f t="shared" si="1"/>
        <v>262105</v>
      </c>
      <c r="M22" s="35">
        <v>165230</v>
      </c>
      <c r="N22" s="39">
        <v>0</v>
      </c>
      <c r="O22" s="35">
        <v>38334</v>
      </c>
      <c r="P22" s="35">
        <v>0</v>
      </c>
      <c r="Q22" s="35">
        <v>10474</v>
      </c>
      <c r="R22" s="35">
        <v>48067</v>
      </c>
      <c r="S22" s="35">
        <v>0</v>
      </c>
      <c r="T22" s="40">
        <v>0</v>
      </c>
      <c r="U22" s="41">
        <f>SUM(M22:T22)</f>
        <v>262105</v>
      </c>
    </row>
    <row r="23" spans="1:21" ht="15" customHeight="1">
      <c r="A23" s="26">
        <v>14</v>
      </c>
      <c r="B23" s="26" t="s">
        <v>63</v>
      </c>
      <c r="C23" s="34">
        <v>0</v>
      </c>
      <c r="D23" s="35">
        <v>0</v>
      </c>
      <c r="E23" s="35">
        <v>17970</v>
      </c>
      <c r="F23" s="35">
        <v>3131</v>
      </c>
      <c r="G23" s="35">
        <v>14273</v>
      </c>
      <c r="H23" s="35">
        <v>21929</v>
      </c>
      <c r="I23" s="36">
        <f>+H23-G23</f>
        <v>7656</v>
      </c>
      <c r="J23" s="35">
        <v>41238</v>
      </c>
      <c r="K23" s="37">
        <v>30121</v>
      </c>
      <c r="L23" s="38">
        <f t="shared" si="1"/>
        <v>2328</v>
      </c>
      <c r="M23" s="35">
        <v>0</v>
      </c>
      <c r="N23" s="39">
        <v>0</v>
      </c>
      <c r="O23" s="35">
        <v>0</v>
      </c>
      <c r="P23" s="35">
        <v>0</v>
      </c>
      <c r="Q23" s="35">
        <v>645</v>
      </c>
      <c r="R23" s="35">
        <v>1683</v>
      </c>
      <c r="S23" s="35">
        <v>0</v>
      </c>
      <c r="T23" s="40">
        <v>0</v>
      </c>
      <c r="U23" s="41">
        <f>SUM(M23:T23)</f>
        <v>2328</v>
      </c>
    </row>
    <row r="24" spans="1:21" ht="15" customHeight="1">
      <c r="A24" s="69"/>
      <c r="B24" s="69" t="s">
        <v>64</v>
      </c>
      <c r="C24" s="42">
        <f aca="true" t="shared" si="5" ref="C24:K24">SUM(C21:C23)</f>
        <v>14842</v>
      </c>
      <c r="D24" s="42">
        <f t="shared" si="5"/>
        <v>56923</v>
      </c>
      <c r="E24" s="42">
        <f t="shared" si="5"/>
        <v>25298</v>
      </c>
      <c r="F24" s="42">
        <f t="shared" si="5"/>
        <v>15224</v>
      </c>
      <c r="G24" s="42">
        <f t="shared" si="5"/>
        <v>101198</v>
      </c>
      <c r="H24" s="42">
        <f t="shared" si="5"/>
        <v>140263</v>
      </c>
      <c r="I24" s="42">
        <f t="shared" si="5"/>
        <v>39065</v>
      </c>
      <c r="J24" s="42">
        <f t="shared" si="5"/>
        <v>181440</v>
      </c>
      <c r="K24" s="45">
        <f t="shared" si="5"/>
        <v>450456</v>
      </c>
      <c r="L24" s="43">
        <f t="shared" si="1"/>
        <v>342238</v>
      </c>
      <c r="M24" s="42">
        <f aca="true" t="shared" si="6" ref="M24:U24">SUM(M21:M23)</f>
        <v>194558</v>
      </c>
      <c r="N24" s="42">
        <f t="shared" si="6"/>
        <v>0</v>
      </c>
      <c r="O24" s="42">
        <f t="shared" si="6"/>
        <v>67398</v>
      </c>
      <c r="P24" s="42">
        <f t="shared" si="6"/>
        <v>0</v>
      </c>
      <c r="Q24" s="42">
        <f t="shared" si="6"/>
        <v>29167</v>
      </c>
      <c r="R24" s="42">
        <f t="shared" si="6"/>
        <v>49750</v>
      </c>
      <c r="S24" s="42">
        <f t="shared" si="6"/>
        <v>1365</v>
      </c>
      <c r="T24" s="42">
        <f t="shared" si="6"/>
        <v>0</v>
      </c>
      <c r="U24" s="44">
        <f t="shared" si="6"/>
        <v>342238</v>
      </c>
    </row>
    <row r="25" spans="1:21" ht="15" customHeight="1">
      <c r="A25" s="26">
        <v>15</v>
      </c>
      <c r="B25" s="26" t="s">
        <v>65</v>
      </c>
      <c r="C25" s="34">
        <v>126626</v>
      </c>
      <c r="D25" s="35">
        <v>1959.86</v>
      </c>
      <c r="E25" s="35">
        <v>3055.61</v>
      </c>
      <c r="F25" s="35">
        <v>0</v>
      </c>
      <c r="G25" s="35">
        <v>0</v>
      </c>
      <c r="H25" s="35">
        <v>0</v>
      </c>
      <c r="I25" s="36">
        <f>+H25-G25</f>
        <v>0</v>
      </c>
      <c r="J25" s="35">
        <v>1959.86</v>
      </c>
      <c r="K25" s="37">
        <v>0</v>
      </c>
      <c r="L25" s="38">
        <f t="shared" si="1"/>
        <v>129681.61</v>
      </c>
      <c r="M25" s="35">
        <v>0</v>
      </c>
      <c r="N25" s="39">
        <v>0</v>
      </c>
      <c r="O25" s="35">
        <v>0</v>
      </c>
      <c r="P25" s="35">
        <v>0</v>
      </c>
      <c r="Q25" s="35">
        <v>0</v>
      </c>
      <c r="R25" s="35">
        <v>0</v>
      </c>
      <c r="S25" s="35">
        <v>129681.61</v>
      </c>
      <c r="T25" s="40">
        <v>0</v>
      </c>
      <c r="U25" s="41">
        <f>SUM(M25:T25)</f>
        <v>129681.61</v>
      </c>
    </row>
    <row r="26" spans="1:21" ht="15" customHeight="1">
      <c r="A26" s="26">
        <v>16</v>
      </c>
      <c r="B26" s="26" t="s">
        <v>66</v>
      </c>
      <c r="C26" s="34">
        <v>0</v>
      </c>
      <c r="D26" s="35">
        <v>7678</v>
      </c>
      <c r="E26" s="35">
        <v>0</v>
      </c>
      <c r="F26" s="35">
        <v>0</v>
      </c>
      <c r="G26" s="35">
        <v>2393</v>
      </c>
      <c r="H26" s="35">
        <v>1715</v>
      </c>
      <c r="I26" s="36">
        <f>+H26-G26</f>
        <v>-678</v>
      </c>
      <c r="J26" s="35">
        <v>8356</v>
      </c>
      <c r="K26" s="37">
        <v>8356</v>
      </c>
      <c r="L26" s="38">
        <f t="shared" si="1"/>
        <v>8356</v>
      </c>
      <c r="M26" s="35">
        <v>8356</v>
      </c>
      <c r="N26" s="39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40">
        <v>0</v>
      </c>
      <c r="U26" s="41">
        <f>SUM(M26:T26)</f>
        <v>8356</v>
      </c>
    </row>
    <row r="27" spans="1:21" ht="15" customHeight="1">
      <c r="A27" s="69"/>
      <c r="B27" s="69" t="s">
        <v>67</v>
      </c>
      <c r="C27" s="42">
        <f aca="true" t="shared" si="7" ref="C27:I27">SUM(C25:C26)</f>
        <v>126626</v>
      </c>
      <c r="D27" s="42">
        <f t="shared" si="7"/>
        <v>9637.86</v>
      </c>
      <c r="E27" s="42">
        <f t="shared" si="7"/>
        <v>3055.61</v>
      </c>
      <c r="F27" s="42">
        <f t="shared" si="7"/>
        <v>0</v>
      </c>
      <c r="G27" s="42">
        <f t="shared" si="7"/>
        <v>2393</v>
      </c>
      <c r="H27" s="42">
        <f t="shared" si="7"/>
        <v>1715</v>
      </c>
      <c r="I27" s="42">
        <f t="shared" si="7"/>
        <v>-678</v>
      </c>
      <c r="J27" s="42">
        <f>K27+L27-(C27+D27+E27+F27)</f>
        <v>9034</v>
      </c>
      <c r="K27" s="42">
        <f>SUM(J25:J26)</f>
        <v>10315.86</v>
      </c>
      <c r="L27" s="42">
        <f aca="true" t="shared" si="8" ref="L27:U27">SUM(L25:L26)</f>
        <v>138037.61</v>
      </c>
      <c r="M27" s="42">
        <f t="shared" si="8"/>
        <v>8356</v>
      </c>
      <c r="N27" s="42">
        <f t="shared" si="8"/>
        <v>0</v>
      </c>
      <c r="O27" s="42">
        <f t="shared" si="8"/>
        <v>0</v>
      </c>
      <c r="P27" s="42">
        <f t="shared" si="8"/>
        <v>0</v>
      </c>
      <c r="Q27" s="42">
        <f t="shared" si="8"/>
        <v>0</v>
      </c>
      <c r="R27" s="42">
        <f t="shared" si="8"/>
        <v>0</v>
      </c>
      <c r="S27" s="42">
        <f t="shared" si="8"/>
        <v>129681.61</v>
      </c>
      <c r="T27" s="42">
        <f t="shared" si="8"/>
        <v>0</v>
      </c>
      <c r="U27" s="44">
        <f t="shared" si="8"/>
        <v>138037.61</v>
      </c>
    </row>
    <row r="28" spans="1:21" ht="15" customHeight="1">
      <c r="A28" s="70"/>
      <c r="B28" s="70" t="s">
        <v>68</v>
      </c>
      <c r="C28" s="48">
        <f aca="true" t="shared" si="9" ref="C28:U28">+C20+C24+C27</f>
        <v>889668</v>
      </c>
      <c r="D28" s="48">
        <f t="shared" si="9"/>
        <v>155116.41999999998</v>
      </c>
      <c r="E28" s="48">
        <f t="shared" si="9"/>
        <v>32994.59</v>
      </c>
      <c r="F28" s="48">
        <f t="shared" si="9"/>
        <v>451123.01</v>
      </c>
      <c r="G28" s="48">
        <f t="shared" si="9"/>
        <v>355117.15</v>
      </c>
      <c r="H28" s="48">
        <f t="shared" si="9"/>
        <v>395331.05</v>
      </c>
      <c r="I28" s="48">
        <f t="shared" si="9"/>
        <v>40213.9</v>
      </c>
      <c r="J28" s="48">
        <f t="shared" si="9"/>
        <v>1424854.06</v>
      </c>
      <c r="K28" s="48">
        <f t="shared" si="9"/>
        <v>843207.14</v>
      </c>
      <c r="L28" s="48">
        <f t="shared" si="9"/>
        <v>903799.4800000001</v>
      </c>
      <c r="M28" s="48">
        <f t="shared" si="9"/>
        <v>245220</v>
      </c>
      <c r="N28" s="48">
        <f t="shared" si="9"/>
        <v>17154.3</v>
      </c>
      <c r="O28" s="48">
        <f t="shared" si="9"/>
        <v>80832</v>
      </c>
      <c r="P28" s="48">
        <f t="shared" si="9"/>
        <v>0</v>
      </c>
      <c r="Q28" s="48">
        <f t="shared" si="9"/>
        <v>63166.26</v>
      </c>
      <c r="R28" s="48">
        <f t="shared" si="9"/>
        <v>217147.19</v>
      </c>
      <c r="S28" s="48">
        <f t="shared" si="9"/>
        <v>277540.72</v>
      </c>
      <c r="T28" s="48">
        <f t="shared" si="9"/>
        <v>2739</v>
      </c>
      <c r="U28" s="49">
        <f t="shared" si="9"/>
        <v>903799.47</v>
      </c>
    </row>
  </sheetData>
  <sheetProtection selectLockedCells="1" selectUnlockedCells="1"/>
  <mergeCells count="29">
    <mergeCell ref="B1:L1"/>
    <mergeCell ref="M1:U1"/>
    <mergeCell ref="B2:L2"/>
    <mergeCell ref="M2:U2"/>
    <mergeCell ref="C3:L3"/>
    <mergeCell ref="M3:U3"/>
    <mergeCell ref="C4:C6"/>
    <mergeCell ref="D4:D6"/>
    <mergeCell ref="E4:E6"/>
    <mergeCell ref="F4:F6"/>
    <mergeCell ref="G4:G6"/>
    <mergeCell ref="H4:H6"/>
    <mergeCell ref="T4:T6"/>
    <mergeCell ref="I4:I6"/>
    <mergeCell ref="J4:J6"/>
    <mergeCell ref="K4:K6"/>
    <mergeCell ref="L4:L6"/>
    <mergeCell ref="M4:M6"/>
    <mergeCell ref="N4:N6"/>
    <mergeCell ref="A8:B8"/>
    <mergeCell ref="U4:U6"/>
    <mergeCell ref="O4:O6"/>
    <mergeCell ref="P4:P6"/>
    <mergeCell ref="Q4:Q6"/>
    <mergeCell ref="A4:B4"/>
    <mergeCell ref="A5:B5"/>
    <mergeCell ref="A6:B6"/>
    <mergeCell ref="R4:R6"/>
    <mergeCell ref="S4:S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17.140625" style="0" customWidth="1"/>
    <col min="2" max="2" width="21.57421875" style="0" customWidth="1"/>
    <col min="3" max="6" width="9.7109375" style="0" customWidth="1"/>
    <col min="7" max="8" width="10.7109375" style="0" customWidth="1"/>
    <col min="9" max="9" width="9.7109375" style="0" customWidth="1"/>
    <col min="10" max="10" width="11.8515625" style="0" customWidth="1"/>
    <col min="11" max="11" width="10.7109375" style="0" customWidth="1"/>
    <col min="12" max="12" width="10.28125" style="0" customWidth="1"/>
    <col min="13" max="14" width="9.7109375" style="0" customWidth="1"/>
    <col min="15" max="15" width="10.8515625" style="0" customWidth="1"/>
    <col min="16" max="16" width="9.7109375" style="0" customWidth="1"/>
    <col min="17" max="17" width="10.57421875" style="0" customWidth="1"/>
    <col min="18" max="18" width="10.7109375" style="0" customWidth="1"/>
    <col min="19" max="20" width="9.7109375" style="0" customWidth="1"/>
    <col min="21" max="21" width="18.421875" style="0" customWidth="1"/>
  </cols>
  <sheetData>
    <row r="1" spans="1:21" ht="21" customHeight="1">
      <c r="A1" s="23"/>
      <c r="B1" s="94" t="s">
        <v>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 t="s">
        <v>1</v>
      </c>
      <c r="N1" s="94"/>
      <c r="O1" s="94"/>
      <c r="P1" s="94"/>
      <c r="Q1" s="94"/>
      <c r="R1" s="94"/>
      <c r="S1" s="94"/>
      <c r="T1" s="94"/>
      <c r="U1" s="94"/>
    </row>
    <row r="2" spans="1:21" ht="21" customHeight="1">
      <c r="A2" s="24"/>
      <c r="B2" s="132" t="s">
        <v>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97" t="s">
        <v>3</v>
      </c>
      <c r="N2" s="97"/>
      <c r="O2" s="97"/>
      <c r="P2" s="97"/>
      <c r="Q2" s="97"/>
      <c r="R2" s="97"/>
      <c r="S2" s="97"/>
      <c r="T2" s="97"/>
      <c r="U2" s="97"/>
    </row>
    <row r="3" spans="1:21" ht="16.5" customHeight="1">
      <c r="A3" s="9"/>
      <c r="B3" s="9"/>
      <c r="C3" s="133" t="s">
        <v>4</v>
      </c>
      <c r="D3" s="133"/>
      <c r="E3" s="133"/>
      <c r="F3" s="133"/>
      <c r="G3" s="133"/>
      <c r="H3" s="133"/>
      <c r="I3" s="133"/>
      <c r="J3" s="133"/>
      <c r="K3" s="133"/>
      <c r="L3" s="133"/>
      <c r="M3" s="134" t="s">
        <v>5</v>
      </c>
      <c r="N3" s="134"/>
      <c r="O3" s="134"/>
      <c r="P3" s="134"/>
      <c r="Q3" s="134"/>
      <c r="R3" s="134"/>
      <c r="S3" s="134"/>
      <c r="T3" s="134"/>
      <c r="U3" s="134"/>
    </row>
    <row r="4" spans="1:21" ht="12.75" customHeight="1">
      <c r="A4" s="91" t="s">
        <v>6</v>
      </c>
      <c r="B4" s="92"/>
      <c r="C4" s="128" t="s">
        <v>7</v>
      </c>
      <c r="D4" s="129" t="s">
        <v>8</v>
      </c>
      <c r="E4" s="128" t="s">
        <v>9</v>
      </c>
      <c r="F4" s="129" t="s">
        <v>10</v>
      </c>
      <c r="G4" s="128" t="s">
        <v>11</v>
      </c>
      <c r="H4" s="129" t="s">
        <v>12</v>
      </c>
      <c r="I4" s="128" t="s">
        <v>13</v>
      </c>
      <c r="J4" s="129" t="s">
        <v>14</v>
      </c>
      <c r="K4" s="128" t="s">
        <v>15</v>
      </c>
      <c r="L4" s="129" t="s">
        <v>16</v>
      </c>
      <c r="M4" s="128" t="s">
        <v>17</v>
      </c>
      <c r="N4" s="129" t="s">
        <v>18</v>
      </c>
      <c r="O4" s="128" t="s">
        <v>19</v>
      </c>
      <c r="P4" s="129" t="s">
        <v>20</v>
      </c>
      <c r="Q4" s="128" t="s">
        <v>21</v>
      </c>
      <c r="R4" s="129" t="s">
        <v>22</v>
      </c>
      <c r="S4" s="128" t="s">
        <v>23</v>
      </c>
      <c r="T4" s="129" t="s">
        <v>24</v>
      </c>
      <c r="U4" s="128" t="s">
        <v>25</v>
      </c>
    </row>
    <row r="5" spans="1:21" ht="15.75" customHeight="1">
      <c r="A5" s="85" t="s">
        <v>81</v>
      </c>
      <c r="B5" s="130"/>
      <c r="C5" s="128"/>
      <c r="D5" s="129"/>
      <c r="E5" s="128"/>
      <c r="F5" s="129"/>
      <c r="G5" s="128"/>
      <c r="H5" s="129"/>
      <c r="I5" s="128"/>
      <c r="J5" s="129"/>
      <c r="K5" s="128"/>
      <c r="L5" s="129"/>
      <c r="M5" s="128"/>
      <c r="N5" s="129"/>
      <c r="O5" s="128"/>
      <c r="P5" s="129"/>
      <c r="Q5" s="128"/>
      <c r="R5" s="129"/>
      <c r="S5" s="128"/>
      <c r="T5" s="129"/>
      <c r="U5" s="128"/>
    </row>
    <row r="6" spans="1:21" ht="136.5" customHeight="1">
      <c r="A6" s="111"/>
      <c r="B6" s="131"/>
      <c r="C6" s="128"/>
      <c r="D6" s="129"/>
      <c r="E6" s="128"/>
      <c r="F6" s="129"/>
      <c r="G6" s="128"/>
      <c r="H6" s="129"/>
      <c r="I6" s="128"/>
      <c r="J6" s="129"/>
      <c r="K6" s="128"/>
      <c r="L6" s="129"/>
      <c r="M6" s="128"/>
      <c r="N6" s="129"/>
      <c r="O6" s="128"/>
      <c r="P6" s="129"/>
      <c r="Q6" s="128"/>
      <c r="R6" s="129"/>
      <c r="S6" s="128"/>
      <c r="T6" s="129"/>
      <c r="U6" s="128"/>
    </row>
    <row r="7" spans="1:21" ht="15" customHeight="1">
      <c r="A7" s="25" t="s">
        <v>27</v>
      </c>
      <c r="B7" s="32" t="s">
        <v>28</v>
      </c>
      <c r="C7" s="11" t="s">
        <v>29</v>
      </c>
      <c r="D7" s="11" t="s">
        <v>30</v>
      </c>
      <c r="E7" s="11" t="s">
        <v>31</v>
      </c>
      <c r="F7" s="11" t="s">
        <v>32</v>
      </c>
      <c r="G7" s="11" t="s">
        <v>33</v>
      </c>
      <c r="H7" s="11" t="s">
        <v>34</v>
      </c>
      <c r="I7" s="11" t="s">
        <v>35</v>
      </c>
      <c r="J7" s="11" t="s">
        <v>36</v>
      </c>
      <c r="K7" s="11" t="s">
        <v>37</v>
      </c>
      <c r="L7" s="11" t="s">
        <v>38</v>
      </c>
      <c r="M7" s="11" t="s">
        <v>39</v>
      </c>
      <c r="N7" s="11" t="s">
        <v>40</v>
      </c>
      <c r="O7" s="11" t="s">
        <v>41</v>
      </c>
      <c r="P7" s="11" t="s">
        <v>42</v>
      </c>
      <c r="Q7" s="11" t="s">
        <v>43</v>
      </c>
      <c r="R7" s="11" t="s">
        <v>44</v>
      </c>
      <c r="S7" s="11" t="s">
        <v>45</v>
      </c>
      <c r="T7" s="11" t="s">
        <v>46</v>
      </c>
      <c r="U7" s="11" t="s">
        <v>47</v>
      </c>
    </row>
    <row r="8" spans="1:21" ht="15" customHeight="1">
      <c r="A8" s="89" t="s">
        <v>69</v>
      </c>
      <c r="B8" s="89"/>
      <c r="C8" s="12"/>
      <c r="D8" s="13"/>
      <c r="E8" s="13"/>
      <c r="F8" s="13"/>
      <c r="G8" s="13"/>
      <c r="H8" s="13"/>
      <c r="I8" s="13"/>
      <c r="J8" s="12"/>
      <c r="K8" s="13"/>
      <c r="L8" s="12"/>
      <c r="M8" s="12"/>
      <c r="N8" s="12"/>
      <c r="O8" s="13"/>
      <c r="P8" s="13"/>
      <c r="Q8" s="13"/>
      <c r="R8" s="13"/>
      <c r="S8" s="13"/>
      <c r="T8" s="13"/>
      <c r="U8" s="12"/>
    </row>
    <row r="9" spans="1:21" ht="15" customHeight="1">
      <c r="A9" s="3">
        <v>17</v>
      </c>
      <c r="B9" s="3" t="s">
        <v>70</v>
      </c>
      <c r="C9" s="7"/>
      <c r="D9" s="1">
        <v>7455</v>
      </c>
      <c r="E9" s="1">
        <v>0</v>
      </c>
      <c r="F9" s="1">
        <v>0</v>
      </c>
      <c r="G9" s="2">
        <v>8942</v>
      </c>
      <c r="H9" s="1">
        <v>15955</v>
      </c>
      <c r="I9" s="4">
        <f aca="true" t="shared" si="0" ref="I9:I17">+H9-G9</f>
        <v>7013</v>
      </c>
      <c r="J9" s="8"/>
      <c r="K9" s="2">
        <v>213698</v>
      </c>
      <c r="L9" s="4">
        <f aca="true" t="shared" si="1" ref="L9:L17">+C9+D9+E9+F9-I9-J9+K9</f>
        <v>214140</v>
      </c>
      <c r="M9" s="2">
        <v>0</v>
      </c>
      <c r="N9" s="8"/>
      <c r="O9" s="2">
        <v>24227</v>
      </c>
      <c r="P9" s="2">
        <v>0</v>
      </c>
      <c r="Q9" s="2">
        <v>52684</v>
      </c>
      <c r="R9" s="2">
        <v>67196</v>
      </c>
      <c r="S9" s="2">
        <v>34863</v>
      </c>
      <c r="T9" s="2">
        <v>35170</v>
      </c>
      <c r="U9" s="4">
        <f aca="true" t="shared" si="2" ref="U9:U17">SUM(M9:T9)</f>
        <v>214140</v>
      </c>
    </row>
    <row r="10" spans="1:21" ht="15" customHeight="1">
      <c r="A10" s="3">
        <v>18</v>
      </c>
      <c r="B10" s="3" t="s">
        <v>71</v>
      </c>
      <c r="C10" s="7"/>
      <c r="D10" s="1">
        <v>35325</v>
      </c>
      <c r="E10" s="1">
        <v>1801.36</v>
      </c>
      <c r="F10" s="1">
        <v>0</v>
      </c>
      <c r="G10" s="2">
        <v>16786.58</v>
      </c>
      <c r="H10" s="1">
        <v>20330.95</v>
      </c>
      <c r="I10" s="4">
        <f t="shared" si="0"/>
        <v>3544.369999999999</v>
      </c>
      <c r="J10" s="8"/>
      <c r="K10" s="2">
        <v>126882</v>
      </c>
      <c r="L10" s="4">
        <f t="shared" si="1"/>
        <v>160463.99</v>
      </c>
      <c r="M10" s="2">
        <v>6636</v>
      </c>
      <c r="N10" s="8"/>
      <c r="O10" s="2">
        <v>30456</v>
      </c>
      <c r="P10" s="2">
        <v>0</v>
      </c>
      <c r="Q10" s="2">
        <v>46009</v>
      </c>
      <c r="R10" s="2">
        <v>15711</v>
      </c>
      <c r="S10" s="2">
        <v>32096.99</v>
      </c>
      <c r="T10" s="2">
        <v>29555</v>
      </c>
      <c r="U10" s="4">
        <f t="shared" si="2"/>
        <v>160463.99</v>
      </c>
    </row>
    <row r="11" spans="1:21" ht="15" customHeight="1">
      <c r="A11" s="3">
        <v>19</v>
      </c>
      <c r="B11" s="3" t="s">
        <v>72</v>
      </c>
      <c r="C11" s="7"/>
      <c r="D11" s="1">
        <v>7856</v>
      </c>
      <c r="E11" s="1">
        <v>3694.92</v>
      </c>
      <c r="F11" s="1">
        <v>0</v>
      </c>
      <c r="G11" s="2">
        <v>5824.97</v>
      </c>
      <c r="H11" s="1">
        <v>5697.8</v>
      </c>
      <c r="I11" s="4">
        <f t="shared" si="0"/>
        <v>-127.17000000000007</v>
      </c>
      <c r="J11" s="8"/>
      <c r="K11" s="2">
        <v>29879</v>
      </c>
      <c r="L11" s="4">
        <f t="shared" si="1"/>
        <v>41557.09</v>
      </c>
      <c r="M11" s="2">
        <v>0</v>
      </c>
      <c r="N11" s="8"/>
      <c r="O11" s="2">
        <v>8646</v>
      </c>
      <c r="P11" s="2">
        <v>0</v>
      </c>
      <c r="Q11" s="2">
        <v>581</v>
      </c>
      <c r="R11" s="2">
        <v>3149</v>
      </c>
      <c r="S11" s="2">
        <v>0</v>
      </c>
      <c r="T11" s="2">
        <v>29181.09</v>
      </c>
      <c r="U11" s="4">
        <f t="shared" si="2"/>
        <v>41557.09</v>
      </c>
    </row>
    <row r="12" spans="1:21" ht="15" customHeight="1">
      <c r="A12" s="3">
        <v>20</v>
      </c>
      <c r="B12" s="3" t="s">
        <v>73</v>
      </c>
      <c r="C12" s="7"/>
      <c r="D12" s="1">
        <v>20167</v>
      </c>
      <c r="E12" s="1">
        <v>0</v>
      </c>
      <c r="F12" s="1">
        <v>32435</v>
      </c>
      <c r="G12" s="2">
        <v>16160</v>
      </c>
      <c r="H12" s="1">
        <v>24645</v>
      </c>
      <c r="I12" s="4">
        <f t="shared" si="0"/>
        <v>8485</v>
      </c>
      <c r="J12" s="8"/>
      <c r="K12" s="2">
        <v>81067</v>
      </c>
      <c r="L12" s="4">
        <f t="shared" si="1"/>
        <v>125184</v>
      </c>
      <c r="M12" s="2">
        <v>29500</v>
      </c>
      <c r="N12" s="8"/>
      <c r="O12" s="2">
        <v>13422</v>
      </c>
      <c r="P12" s="2">
        <v>0</v>
      </c>
      <c r="Q12" s="2">
        <v>77109</v>
      </c>
      <c r="R12" s="2">
        <v>5153</v>
      </c>
      <c r="S12" s="2">
        <v>0</v>
      </c>
      <c r="T12" s="2">
        <v>0</v>
      </c>
      <c r="U12" s="4">
        <f t="shared" si="2"/>
        <v>125184</v>
      </c>
    </row>
    <row r="13" spans="1:21" ht="15" customHeight="1">
      <c r="A13" s="3">
        <v>21</v>
      </c>
      <c r="B13" s="3" t="s">
        <v>74</v>
      </c>
      <c r="C13" s="7"/>
      <c r="D13" s="1">
        <v>0</v>
      </c>
      <c r="E13" s="1">
        <v>0</v>
      </c>
      <c r="F13" s="1">
        <v>0</v>
      </c>
      <c r="G13" s="2">
        <v>4662</v>
      </c>
      <c r="H13" s="1">
        <v>3713</v>
      </c>
      <c r="I13" s="4">
        <f t="shared" si="0"/>
        <v>-949</v>
      </c>
      <c r="J13" s="8"/>
      <c r="K13" s="2">
        <v>7625</v>
      </c>
      <c r="L13" s="4">
        <f t="shared" si="1"/>
        <v>8574</v>
      </c>
      <c r="M13" s="2">
        <v>0</v>
      </c>
      <c r="N13" s="8"/>
      <c r="O13" s="2">
        <v>0</v>
      </c>
      <c r="P13" s="2">
        <v>0</v>
      </c>
      <c r="Q13" s="2">
        <v>6826</v>
      </c>
      <c r="R13" s="2">
        <v>1748</v>
      </c>
      <c r="S13" s="2">
        <v>0</v>
      </c>
      <c r="T13" s="2">
        <v>0</v>
      </c>
      <c r="U13" s="4">
        <f t="shared" si="2"/>
        <v>8574</v>
      </c>
    </row>
    <row r="14" spans="1:21" ht="15" customHeight="1">
      <c r="A14" s="3">
        <v>22</v>
      </c>
      <c r="B14" s="3" t="s">
        <v>75</v>
      </c>
      <c r="C14" s="7"/>
      <c r="D14" s="1">
        <v>0</v>
      </c>
      <c r="E14" s="1">
        <v>0</v>
      </c>
      <c r="F14" s="1">
        <v>0</v>
      </c>
      <c r="G14" s="2">
        <v>4739</v>
      </c>
      <c r="H14" s="1">
        <v>3940</v>
      </c>
      <c r="I14" s="4">
        <f t="shared" si="0"/>
        <v>-799</v>
      </c>
      <c r="J14" s="8"/>
      <c r="K14" s="2">
        <v>11832</v>
      </c>
      <c r="L14" s="4">
        <f t="shared" si="1"/>
        <v>12631</v>
      </c>
      <c r="M14" s="2">
        <v>0</v>
      </c>
      <c r="N14" s="8"/>
      <c r="O14" s="2">
        <v>10046</v>
      </c>
      <c r="P14" s="2">
        <v>0</v>
      </c>
      <c r="Q14" s="2">
        <v>1152</v>
      </c>
      <c r="R14" s="2">
        <v>1433</v>
      </c>
      <c r="S14" s="2">
        <v>0</v>
      </c>
      <c r="T14" s="2">
        <v>0</v>
      </c>
      <c r="U14" s="4">
        <f t="shared" si="2"/>
        <v>12631</v>
      </c>
    </row>
    <row r="15" spans="1:21" ht="15" customHeight="1">
      <c r="A15" s="3">
        <v>23</v>
      </c>
      <c r="B15" s="3" t="s">
        <v>76</v>
      </c>
      <c r="C15" s="7"/>
      <c r="D15" s="1"/>
      <c r="E15" s="1"/>
      <c r="F15" s="1"/>
      <c r="G15" s="2"/>
      <c r="H15" s="1"/>
      <c r="I15" s="4">
        <f t="shared" si="0"/>
        <v>0</v>
      </c>
      <c r="J15" s="8"/>
      <c r="K15" s="2"/>
      <c r="L15" s="4">
        <f t="shared" si="1"/>
        <v>0</v>
      </c>
      <c r="M15" s="2"/>
      <c r="N15" s="8"/>
      <c r="O15" s="2"/>
      <c r="P15" s="2"/>
      <c r="Q15" s="2"/>
      <c r="R15" s="2"/>
      <c r="S15" s="2"/>
      <c r="T15" s="2"/>
      <c r="U15" s="4">
        <f t="shared" si="2"/>
        <v>0</v>
      </c>
    </row>
    <row r="16" spans="1:21" ht="15" customHeight="1">
      <c r="A16" s="3">
        <v>24</v>
      </c>
      <c r="B16" s="3" t="s">
        <v>77</v>
      </c>
      <c r="C16" s="7"/>
      <c r="D16" s="1">
        <v>0</v>
      </c>
      <c r="E16" s="1">
        <v>0</v>
      </c>
      <c r="F16" s="1">
        <v>963</v>
      </c>
      <c r="G16" s="1">
        <v>16963</v>
      </c>
      <c r="H16" s="1">
        <v>13683</v>
      </c>
      <c r="I16" s="4">
        <f t="shared" si="0"/>
        <v>-3280</v>
      </c>
      <c r="J16" s="8"/>
      <c r="K16" s="2">
        <v>22016</v>
      </c>
      <c r="L16" s="4">
        <f t="shared" si="1"/>
        <v>26259</v>
      </c>
      <c r="M16" s="2">
        <v>0</v>
      </c>
      <c r="N16" s="8"/>
      <c r="O16" s="2">
        <v>14998</v>
      </c>
      <c r="P16" s="2">
        <v>0</v>
      </c>
      <c r="Q16" s="2">
        <v>1060</v>
      </c>
      <c r="R16" s="2">
        <v>10201</v>
      </c>
      <c r="S16" s="2">
        <v>0</v>
      </c>
      <c r="T16" s="2">
        <v>0</v>
      </c>
      <c r="U16" s="4">
        <f t="shared" si="2"/>
        <v>26259</v>
      </c>
    </row>
    <row r="17" spans="1:21" ht="15" customHeight="1">
      <c r="A17" s="3">
        <v>25</v>
      </c>
      <c r="B17" s="3" t="s">
        <v>78</v>
      </c>
      <c r="C17" s="7"/>
      <c r="D17" s="1">
        <v>0</v>
      </c>
      <c r="E17" s="1">
        <v>0</v>
      </c>
      <c r="F17" s="1">
        <v>145</v>
      </c>
      <c r="G17" s="1">
        <v>38054</v>
      </c>
      <c r="H17" s="1">
        <v>38360</v>
      </c>
      <c r="I17" s="4">
        <f t="shared" si="0"/>
        <v>306</v>
      </c>
      <c r="J17" s="8"/>
      <c r="K17" s="2">
        <v>84030.66</v>
      </c>
      <c r="L17" s="4">
        <f t="shared" si="1"/>
        <v>83869.66</v>
      </c>
      <c r="M17" s="2">
        <v>0</v>
      </c>
      <c r="N17" s="8"/>
      <c r="O17" s="2">
        <v>0</v>
      </c>
      <c r="P17" s="2">
        <v>0</v>
      </c>
      <c r="Q17" s="2">
        <v>54352</v>
      </c>
      <c r="R17" s="2">
        <v>29517.66</v>
      </c>
      <c r="S17" s="2">
        <v>0</v>
      </c>
      <c r="T17" s="2">
        <v>0</v>
      </c>
      <c r="U17" s="4">
        <f t="shared" si="2"/>
        <v>83869.66</v>
      </c>
    </row>
    <row r="18" spans="1:21" ht="15" customHeight="1">
      <c r="A18" s="31"/>
      <c r="B18" s="31" t="s">
        <v>79</v>
      </c>
      <c r="C18" s="5">
        <f aca="true" t="shared" si="3" ref="C18:U18">SUM(C9:C17)</f>
        <v>0</v>
      </c>
      <c r="D18" s="5">
        <f t="shared" si="3"/>
        <v>70803</v>
      </c>
      <c r="E18" s="5">
        <f t="shared" si="3"/>
        <v>5496.28</v>
      </c>
      <c r="F18" s="5">
        <f t="shared" si="3"/>
        <v>33543</v>
      </c>
      <c r="G18" s="5">
        <f t="shared" si="3"/>
        <v>112131.55</v>
      </c>
      <c r="H18" s="5">
        <f t="shared" si="3"/>
        <v>126324.75</v>
      </c>
      <c r="I18" s="14">
        <f t="shared" si="3"/>
        <v>14193.199999999997</v>
      </c>
      <c r="J18" s="5">
        <f t="shared" si="3"/>
        <v>0</v>
      </c>
      <c r="K18" s="6">
        <f t="shared" si="3"/>
        <v>577029.66</v>
      </c>
      <c r="L18" s="14">
        <f t="shared" si="3"/>
        <v>672678.74</v>
      </c>
      <c r="M18" s="14">
        <f t="shared" si="3"/>
        <v>36136</v>
      </c>
      <c r="N18" s="14">
        <f t="shared" si="3"/>
        <v>0</v>
      </c>
      <c r="O18" s="5">
        <f t="shared" si="3"/>
        <v>101795</v>
      </c>
      <c r="P18" s="5">
        <f t="shared" si="3"/>
        <v>0</v>
      </c>
      <c r="Q18" s="5">
        <f t="shared" si="3"/>
        <v>239773</v>
      </c>
      <c r="R18" s="5">
        <f t="shared" si="3"/>
        <v>134108.66</v>
      </c>
      <c r="S18" s="5">
        <f t="shared" si="3"/>
        <v>66959.99</v>
      </c>
      <c r="T18" s="5">
        <f t="shared" si="3"/>
        <v>93906.09</v>
      </c>
      <c r="U18" s="14">
        <f t="shared" si="3"/>
        <v>672678.74</v>
      </c>
    </row>
    <row r="22" spans="7:10" ht="15" customHeight="1">
      <c r="G22" s="107" t="s">
        <v>80</v>
      </c>
      <c r="H22" s="107"/>
      <c r="I22" s="107"/>
      <c r="J22" s="15">
        <f>+('semilavorati aggregato'!J28)-('semilavorati aggregato'!K28+'monomeri aggregato'!K18)</f>
        <v>4617.260000000009</v>
      </c>
    </row>
  </sheetData>
  <sheetProtection selectLockedCells="1" selectUnlockedCells="1"/>
  <mergeCells count="30">
    <mergeCell ref="B1:L1"/>
    <mergeCell ref="M1:U1"/>
    <mergeCell ref="B2:L2"/>
    <mergeCell ref="M2:U2"/>
    <mergeCell ref="C3:L3"/>
    <mergeCell ref="M3:U3"/>
    <mergeCell ref="C4:C6"/>
    <mergeCell ref="D4:D6"/>
    <mergeCell ref="E4:E6"/>
    <mergeCell ref="F4:F6"/>
    <mergeCell ref="G4:G6"/>
    <mergeCell ref="H4:H6"/>
    <mergeCell ref="S4:S6"/>
    <mergeCell ref="T4:T6"/>
    <mergeCell ref="I4:I6"/>
    <mergeCell ref="J4:J6"/>
    <mergeCell ref="K4:K6"/>
    <mergeCell ref="L4:L6"/>
    <mergeCell ref="M4:M6"/>
    <mergeCell ref="N4:N6"/>
    <mergeCell ref="U4:U6"/>
    <mergeCell ref="O4:O6"/>
    <mergeCell ref="P4:P6"/>
    <mergeCell ref="Q4:Q6"/>
    <mergeCell ref="G22:I22"/>
    <mergeCell ref="A4:B4"/>
    <mergeCell ref="A5:B5"/>
    <mergeCell ref="A6:B6"/>
    <mergeCell ref="A8:B8"/>
    <mergeCell ref="R4:R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Carla Propersi</cp:lastModifiedBy>
  <cp:lastPrinted>2019-04-16T13:52:24Z</cp:lastPrinted>
  <dcterms:created xsi:type="dcterms:W3CDTF">2019-04-16T14:40:13Z</dcterms:created>
  <dcterms:modified xsi:type="dcterms:W3CDTF">2019-04-16T13:56:40Z</dcterms:modified>
  <cp:category/>
  <cp:version/>
  <cp:contentType/>
  <cp:contentStatus/>
</cp:coreProperties>
</file>