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<sst xmlns="http://schemas.openxmlformats.org/spreadsheetml/2006/main" count="258" uniqueCount="82">
  <si>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</si>
  <si>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</si>
  <si>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</si>
  <si>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</si>
  <si>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</si>
  <si>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</si>
  <si>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</si>
  <si>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</si>
  <si>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</si>
  <si>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</si>
  <si>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</si>
  <si>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</si>
  <si>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</si>
  <si>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</si>
  <si>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</si>
  <si>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</si>
  <si>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</si>
  <si>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</si>
  <si>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</si>
  <si>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</si>
  <si>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</si>
  <si>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</si>
  <si>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</si>
  <si>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</si>
  <si>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</si>
  <si>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</si>
  <si>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ottobre 2017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</si>
  <si>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</si>
  <si>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</si>
  <si>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</si>
  <si>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</si>
  <si>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</si>
  <si>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</si>
  <si>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</si>
  <si>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</si>
  <si>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</si>
  <si>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</si>
  <si>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</si>
  <si>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</si>
  <si>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</si>
  <si>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</si>
  <si>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</si>
  <si>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</si>
  <si>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</si>
  <si>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</si>
  <si>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</si>
  <si>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</si>
  <si>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</si>
  <si>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</si>
  <si>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</si>
  <si>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</si>
  <si>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</si>
  <si>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</si>
  <si>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</si>
  <si>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</si>
  <si>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</si>
  <si>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</si>
  <si>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</si>
  <si>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</si>
  <si>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</si>
  <si>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</si>
  <si>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</si>
  <si>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</si>
  <si>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</si>
  <si>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</si>
  <si>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</si>
  <si>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</si>
  <si>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</si>
  <si>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</si>
  <si>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</si>
  <si>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</si>
  <si>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</si>
  <si>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</si>
  <si>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</si>
  <si>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</si>
  <si>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</si>
  <si>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</si>
  <si>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</si>
  <si>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</si>
  <si>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</si>
  <si>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</si>
  <si>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gennaio-ottobre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</si>
</sst>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b/>
      <sz val="10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0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2" fillId="35" borderId="13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7" borderId="19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10" fillId="36" borderId="20" xfId="0" applyFont="1" applyFill="1" applyBorder="1" applyAlignment="1" applyProtection="1">
      <alignment horizontal="center" wrapText="1"/>
      <protection/>
    </xf>
    <xf numFmtId="0" fontId="10" fillId="36" borderId="21" xfId="0" applyFont="1" applyFill="1" applyBorder="1" applyAlignment="1" applyProtection="1">
      <alignment horizontal="center" wrapText="1"/>
      <protection/>
    </xf>
    <xf numFmtId="0" fontId="3" fillId="36" borderId="0" xfId="0" applyFont="1" applyFill="1" applyAlignment="1" applyProtection="1">
      <alignment horizontal="center"/>
      <protection/>
    </xf>
    <xf numFmtId="0" fontId="3" fillId="42" borderId="22" xfId="0" applyFont="1" applyFill="1" applyBorder="1" applyAlignment="1" applyProtection="1">
      <alignment horizontal="center"/>
      <protection/>
    </xf>
    <xf numFmtId="0" fontId="3" fillId="42" borderId="23" xfId="0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25" xfId="0" applyFont="1" applyFill="1" applyBorder="1" applyAlignment="1" applyProtection="1">
      <alignment horizontal="center" wrapText="1"/>
      <protection/>
    </xf>
    <xf numFmtId="0" fontId="10" fillId="36" borderId="26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8" fillId="38" borderId="27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left"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21" xfId="0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27" xfId="0" applyFont="1" applyFill="1" applyBorder="1" applyAlignment="1" applyProtection="1">
      <alignment horizontal="center"/>
      <protection/>
    </xf>
    <xf numFmtId="0" fontId="9" fillId="43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4" borderId="28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10" fillId="36" borderId="0" xfId="0" applyFont="1" applyFill="1" applyBorder="1" applyAlignment="1" applyProtection="1">
      <alignment horizontal="center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9" fillId="36" borderId="34" xfId="0" applyFont="1" applyFill="1" applyBorder="1" applyAlignment="1" applyProtection="1">
      <alignment horizontal="center" textRotation="90" wrapText="1"/>
      <protection/>
    </xf>
    <xf numFmtId="0" fontId="9" fillId="36" borderId="35" xfId="0" applyFont="1" applyFill="1" applyBorder="1" applyAlignment="1" applyProtection="1">
      <alignment horizontal="center" textRotation="90" wrapText="1"/>
      <protection/>
    </xf>
    <xf numFmtId="0" fontId="9" fillId="36" borderId="36" xfId="0" applyFont="1" applyFill="1" applyBorder="1" applyAlignment="1" applyProtection="1">
      <alignment horizontal="center" textRotation="90" wrapText="1"/>
      <protection/>
    </xf>
    <xf numFmtId="0" fontId="0" fillId="33" borderId="37" xfId="0" applyFill="1" applyBorder="1" applyAlignment="1" applyProtection="1">
      <alignment horizontal="left"/>
      <protection/>
    </xf>
    <xf numFmtId="4" fontId="4" fillId="33" borderId="14" xfId="0" applyNumberFormat="1" applyFont="1" applyFill="1" applyBorder="1" applyAlignment="1" applyProtection="1">
      <alignment horizontal="righ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6" borderId="14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Fill="1" applyBorder="1" applyAlignment="1" applyProtection="1">
      <alignment/>
      <protection/>
    </xf>
    <xf numFmtId="4" fontId="0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33" borderId="39" xfId="0" applyNumberFormat="1" applyFont="1" applyFill="1" applyBorder="1" applyAlignment="1" applyProtection="1">
      <alignment horizontal="right"/>
      <protection locked="0"/>
    </xf>
    <xf numFmtId="4" fontId="0" fillId="36" borderId="40" xfId="0" applyNumberFormat="1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 applyProtection="1">
      <alignment horizontal="left"/>
      <protection/>
    </xf>
    <xf numFmtId="0" fontId="3" fillId="39" borderId="37" xfId="0" applyFont="1" applyFill="1" applyBorder="1" applyAlignment="1" applyProtection="1">
      <alignment horizontal="left"/>
      <protection/>
    </xf>
    <xf numFmtId="4" fontId="11" fillId="39" borderId="14" xfId="0" applyNumberFormat="1" applyFont="1" applyFill="1" applyBorder="1" applyAlignment="1" applyProtection="1">
      <alignment horizontal="right"/>
      <protection/>
    </xf>
    <xf numFmtId="4" fontId="11" fillId="39" borderId="14" xfId="0" applyNumberFormat="1" applyFont="1" applyFill="1" applyBorder="1" applyAlignment="1" applyProtection="1">
      <alignment horizontal="right"/>
      <protection locked="0"/>
    </xf>
    <xf numFmtId="4" fontId="11" fillId="39" borderId="40" xfId="0" applyNumberFormat="1" applyFont="1" applyFill="1" applyBorder="1" applyAlignment="1" applyProtection="1">
      <alignment horizontal="right"/>
      <protection/>
    </xf>
    <xf numFmtId="4" fontId="11" fillId="39" borderId="38" xfId="0" applyNumberFormat="1" applyFont="1" applyFill="1" applyBorder="1" applyAlignment="1" applyProtection="1">
      <alignment horizontal="right"/>
      <protection/>
    </xf>
    <xf numFmtId="4" fontId="0" fillId="39" borderId="14" xfId="0" applyNumberFormat="1" applyFont="1" applyFill="1" applyBorder="1" applyAlignment="1" applyProtection="1">
      <alignment horizontal="right"/>
      <protection/>
    </xf>
    <xf numFmtId="4" fontId="0" fillId="39" borderId="40" xfId="0" applyNumberFormat="1" applyFont="1" applyFill="1" applyBorder="1" applyAlignment="1" applyProtection="1">
      <alignment horizontal="right"/>
      <protection/>
    </xf>
    <xf numFmtId="0" fontId="3" fillId="40" borderId="10" xfId="0" applyFont="1" applyFill="1" applyBorder="1" applyAlignment="1" applyProtection="1">
      <alignment horizontal="left"/>
      <protection/>
    </xf>
    <xf numFmtId="0" fontId="3" fillId="40" borderId="37" xfId="0" applyFont="1" applyFill="1" applyBorder="1" applyAlignment="1" applyProtection="1">
      <alignment horizontal="left"/>
      <protection/>
    </xf>
    <xf numFmtId="4" fontId="3" fillId="40" borderId="14" xfId="0" applyNumberFormat="1" applyFont="1" applyFill="1" applyBorder="1" applyAlignment="1" applyProtection="1">
      <alignment horizontal="right"/>
      <protection/>
    </xf>
    <xf numFmtId="4" fontId="3" fillId="40" borderId="40" xfId="0" applyNumberFormat="1" applyFont="1" applyFill="1" applyBorder="1" applyAlignment="1" applyProtection="1">
      <alignment horizontal="right"/>
      <protection/>
    </xf>
    <xf numFmtId="0" fontId="27" fillId="36" borderId="24" xfId="0" applyFont="1" applyFill="1" applyBorder="1" applyAlignment="1" applyProtection="1">
      <alignment horizontal="center" wrapText="1"/>
      <protection/>
    </xf>
    <xf numFmtId="0" fontId="27" fillId="36" borderId="25" xfId="0" applyFont="1" applyFill="1" applyBorder="1" applyAlignment="1" applyProtection="1">
      <alignment horizontal="center" wrapText="1"/>
      <protection/>
    </xf>
    <xf numFmtId="0" fontId="27" fillId="36" borderId="26" xfId="0" applyFont="1" applyFill="1" applyBorder="1" applyAlignment="1" applyProtection="1">
      <alignment horizontal="center" wrapText="1"/>
      <protection/>
    </xf>
    <xf numFmtId="0" fontId="27" fillId="36" borderId="20" xfId="0" applyFont="1" applyFill="1" applyBorder="1" applyAlignment="1" applyProtection="1">
      <alignment horizontal="center" wrapText="1"/>
      <protection/>
    </xf>
    <xf numFmtId="0" fontId="27" fillId="36" borderId="0" xfId="0" applyFont="1" applyFill="1" applyBorder="1" applyAlignment="1" applyProtection="1">
      <alignment horizontal="center" wrapText="1"/>
      <protection/>
    </xf>
    <xf numFmtId="0" fontId="27" fillId="36" borderId="21" xfId="0" applyFont="1" applyFill="1" applyBorder="1" applyAlignment="1" applyProtection="1">
      <alignment horizontal="center" wrapText="1"/>
      <protection/>
    </xf>
    <xf numFmtId="0" fontId="10" fillId="36" borderId="0" xfId="0" applyFont="1" applyFill="1" applyBorder="1" applyAlignment="1" applyProtection="1">
      <alignment horizontal="center" vertical="center" wrapText="1"/>
      <protection/>
    </xf>
    <xf numFmtId="0" fontId="0" fillId="33" borderId="41" xfId="0" applyFill="1" applyBorder="1" applyAlignment="1" applyProtection="1">
      <alignment horizontal="left"/>
      <protection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/>
    </xf>
    <xf numFmtId="4" fontId="0" fillId="36" borderId="11" xfId="0" applyNumberFormat="1" applyFill="1" applyBorder="1" applyAlignment="1" applyProtection="1">
      <alignment horizontal="right"/>
      <protection/>
    </xf>
    <xf numFmtId="4" fontId="0" fillId="34" borderId="11" xfId="0" applyNumberFormat="1" applyFill="1" applyBorder="1" applyAlignment="1" applyProtection="1">
      <alignment horizontal="right"/>
      <protection locked="0"/>
    </xf>
    <xf numFmtId="0" fontId="3" fillId="41" borderId="41" xfId="0" applyFont="1" applyFill="1" applyBorder="1" applyAlignment="1" applyProtection="1">
      <alignment horizontal="left"/>
      <protection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3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27" xfId="0" applyFont="1" applyFill="1" applyBorder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/>
      <protection/>
    </xf>
    <xf numFmtId="0" fontId="2" fillId="37" borderId="19" xfId="0" applyFont="1" applyFill="1" applyBorder="1" applyAlignment="1" applyProtection="1">
      <alignment/>
      <protection/>
    </xf>
    <xf numFmtId="0" fontId="9" fillId="43" borderId="42" xfId="0" applyFont="1" applyFill="1" applyBorder="1" applyAlignment="1" applyProtection="1">
      <alignment horizontal="center"/>
      <protection/>
    </xf>
    <xf numFmtId="0" fontId="9" fillId="44" borderId="42" xfId="0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25" xfId="0" applyFont="1" applyFill="1" applyBorder="1" applyAlignment="1" applyProtection="1">
      <alignment horizontal="center" wrapText="1"/>
      <protection/>
    </xf>
    <xf numFmtId="0" fontId="9" fillId="36" borderId="43" xfId="0" applyFont="1" applyFill="1" applyBorder="1" applyAlignment="1" applyProtection="1">
      <alignment horizontal="center" textRotation="90" wrapText="1"/>
      <protection/>
    </xf>
    <xf numFmtId="0" fontId="9" fillId="36" borderId="44" xfId="0" applyFont="1" applyFill="1" applyBorder="1" applyAlignment="1" applyProtection="1">
      <alignment horizontal="center" textRotation="90" wrapText="1"/>
      <protection/>
    </xf>
    <xf numFmtId="0" fontId="10" fillId="36" borderId="20" xfId="0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wrapText="1"/>
      <protection/>
    </xf>
    <xf numFmtId="0" fontId="3" fillId="42" borderId="22" xfId="0" applyFont="1" applyFill="1" applyBorder="1" applyAlignment="1" applyProtection="1">
      <alignment horizontal="center"/>
      <protection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3" fillId="39" borderId="18" xfId="0" applyFont="1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2" fillId="35" borderId="12" xfId="0" applyFont="1" applyFill="1" applyBorder="1" applyAlignment="1" applyProtection="1">
      <alignment/>
      <protection/>
    </xf>
    <xf numFmtId="0" fontId="27" fillId="36" borderId="0" xfId="0" applyFont="1" applyFill="1" applyAlignment="1" applyProtection="1">
      <alignment horizontal="center" wrapText="1"/>
      <protection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3" fillId="41" borderId="1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4.00390625" style="0" customWidth="1"/>
    <col min="2" max="2" width="17.140625" style="0" customWidth="1"/>
    <col min="3" max="3" width="22.28125" style="0" customWidth="1"/>
    <col min="4" max="22" width="10.7109375" style="0" customWidth="1"/>
  </cols>
  <sheetData>
    <row r="1" spans="1:22" ht="21" customHeight="1">
      <c r="A1" s="16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0" t="s">
        <v>1</v>
      </c>
      <c r="O1" s="33"/>
      <c r="P1" s="33"/>
      <c r="Q1" s="33"/>
      <c r="R1" s="33"/>
      <c r="S1" s="33"/>
      <c r="T1" s="33"/>
      <c r="U1" s="33"/>
      <c r="V1" s="33"/>
    </row>
    <row r="2" spans="1:22" ht="21" customHeight="1">
      <c r="A2" s="17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4" t="s">
        <v>3</v>
      </c>
      <c r="O2" s="34"/>
      <c r="P2" s="34"/>
      <c r="Q2" s="34"/>
      <c r="R2" s="34"/>
      <c r="S2" s="34"/>
      <c r="T2" s="34"/>
      <c r="U2" s="34"/>
      <c r="V2" s="34"/>
    </row>
    <row r="3" spans="1:22" ht="16.5" customHeight="1">
      <c r="A3" s="14"/>
      <c r="B3" s="23"/>
      <c r="C3" s="13"/>
      <c r="D3" s="42" t="s">
        <v>4</v>
      </c>
      <c r="E3" s="43"/>
      <c r="F3" s="43"/>
      <c r="G3" s="43"/>
      <c r="H3" s="43"/>
      <c r="I3" s="43"/>
      <c r="J3" s="43"/>
      <c r="K3" s="43"/>
      <c r="L3" s="43"/>
      <c r="M3" s="44"/>
      <c r="N3" s="45" t="s">
        <v>5</v>
      </c>
      <c r="O3" s="46"/>
      <c r="P3" s="46"/>
      <c r="Q3" s="46"/>
      <c r="R3" s="46"/>
      <c r="S3" s="46"/>
      <c r="T3" s="46"/>
      <c r="U3" s="46"/>
      <c r="V3" s="47"/>
    </row>
    <row r="4" spans="1:22" ht="12.75" customHeight="1">
      <c r="A4" s="30" t="s">
        <v>6</v>
      </c>
      <c r="B4" s="31"/>
      <c r="C4" s="32"/>
      <c r="D4" s="48" t="s">
        <v>7</v>
      </c>
      <c r="E4" s="49" t="s">
        <v>8</v>
      </c>
      <c r="F4" s="48" t="s">
        <v>9</v>
      </c>
      <c r="G4" s="49" t="s">
        <v>10</v>
      </c>
      <c r="H4" s="48" t="s">
        <v>11</v>
      </c>
      <c r="I4" s="49" t="s">
        <v>12</v>
      </c>
      <c r="J4" s="48" t="s">
        <v>13</v>
      </c>
      <c r="K4" s="49" t="s">
        <v>14</v>
      </c>
      <c r="L4" s="48" t="s">
        <v>15</v>
      </c>
      <c r="M4" s="49" t="s">
        <v>16</v>
      </c>
      <c r="N4" s="48" t="s">
        <v>17</v>
      </c>
      <c r="O4" s="49" t="s">
        <v>18</v>
      </c>
      <c r="P4" s="48" t="s">
        <v>19</v>
      </c>
      <c r="Q4" s="49" t="s">
        <v>20</v>
      </c>
      <c r="R4" s="48" t="s">
        <v>21</v>
      </c>
      <c r="S4" s="49" t="s">
        <v>22</v>
      </c>
      <c r="T4" s="48" t="s">
        <v>23</v>
      </c>
      <c r="U4" s="49" t="s">
        <v>24</v>
      </c>
      <c r="V4" s="48" t="s">
        <v>25</v>
      </c>
    </row>
    <row r="5" spans="1:22" ht="15.75" customHeight="1">
      <c r="A5" s="25" t="s">
        <v>26</v>
      </c>
      <c r="B5" s="50"/>
      <c r="C5" s="26"/>
      <c r="D5" s="51"/>
      <c r="E5" s="52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1"/>
      <c r="S5" s="52"/>
      <c r="T5" s="51"/>
      <c r="U5" s="52"/>
      <c r="V5" s="51"/>
    </row>
    <row r="6" spans="1:22" ht="124.5" customHeight="1">
      <c r="A6" s="25"/>
      <c r="B6" s="50"/>
      <c r="C6" s="26"/>
      <c r="D6" s="53"/>
      <c r="E6" s="54"/>
      <c r="F6" s="53"/>
      <c r="G6" s="54"/>
      <c r="H6" s="53"/>
      <c r="I6" s="54"/>
      <c r="J6" s="53"/>
      <c r="K6" s="54"/>
      <c r="L6" s="53"/>
      <c r="M6" s="54"/>
      <c r="N6" s="53"/>
      <c r="O6" s="54"/>
      <c r="P6" s="53"/>
      <c r="Q6" s="54"/>
      <c r="R6" s="53"/>
      <c r="S6" s="54"/>
      <c r="T6" s="53"/>
      <c r="U6" s="54"/>
      <c r="V6" s="53"/>
    </row>
    <row r="7" spans="1:22" ht="15" customHeight="1">
      <c r="A7" s="18" t="s">
        <v>27</v>
      </c>
      <c r="B7" s="27" t="s">
        <v>28</v>
      </c>
      <c r="C7" s="27"/>
      <c r="D7" s="15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35</v>
      </c>
      <c r="K7" s="15" t="s">
        <v>36</v>
      </c>
      <c r="L7" s="15" t="s">
        <v>37</v>
      </c>
      <c r="M7" s="15" t="s">
        <v>38</v>
      </c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5" t="s">
        <v>47</v>
      </c>
    </row>
    <row r="8" spans="1:22" ht="15" customHeight="1">
      <c r="A8" s="28" t="s">
        <v>48</v>
      </c>
      <c r="B8" s="28"/>
      <c r="C8" s="29"/>
      <c r="D8" s="9"/>
      <c r="E8" s="10"/>
      <c r="F8" s="10"/>
      <c r="G8" s="10"/>
      <c r="H8" s="10"/>
      <c r="I8" s="10"/>
      <c r="J8" s="11"/>
      <c r="K8" s="10"/>
      <c r="L8" s="10"/>
      <c r="M8" s="12"/>
      <c r="N8" s="10"/>
      <c r="O8" s="10"/>
      <c r="P8" s="10"/>
      <c r="Q8" s="10"/>
      <c r="R8" s="10"/>
      <c r="S8" s="10"/>
      <c r="T8" s="10"/>
      <c r="U8" s="10"/>
      <c r="V8" s="12"/>
    </row>
    <row r="9" spans="1:22" ht="15" customHeight="1">
      <c r="A9" s="19">
        <v>1</v>
      </c>
      <c r="B9" s="35" t="s">
        <v>49</v>
      </c>
      <c r="C9" s="55"/>
      <c r="D9" s="56">
        <v>9141</v>
      </c>
      <c r="E9" s="56">
        <v>0</v>
      </c>
      <c r="F9" s="56">
        <v>883</v>
      </c>
      <c r="G9" s="57">
        <v>0</v>
      </c>
      <c r="H9" s="57">
        <v>0</v>
      </c>
      <c r="I9" s="57">
        <v>0</v>
      </c>
      <c r="J9" s="58">
        <f aca="true" t="shared" si="0" ref="J9:J19">+I9-H9</f>
        <v>0</v>
      </c>
      <c r="K9" s="57">
        <v>1902</v>
      </c>
      <c r="L9" s="59">
        <v>60557.65</v>
      </c>
      <c r="M9" s="60">
        <f aca="true" t="shared" si="1" ref="M9:M26">D9+E9+F9+G9-(J9+K9)+L9</f>
        <v>68679.65</v>
      </c>
      <c r="N9" s="57">
        <v>4751</v>
      </c>
      <c r="O9" s="61">
        <v>9004</v>
      </c>
      <c r="P9" s="57">
        <v>0</v>
      </c>
      <c r="Q9" s="57">
        <v>0</v>
      </c>
      <c r="R9" s="57">
        <v>0</v>
      </c>
      <c r="S9" s="57">
        <v>0</v>
      </c>
      <c r="T9" s="57">
        <v>53635.65</v>
      </c>
      <c r="U9" s="62">
        <v>1289</v>
      </c>
      <c r="V9" s="63">
        <f aca="true" t="shared" si="2" ref="V9:V19">SUM(N9:U9)</f>
        <v>68679.65</v>
      </c>
    </row>
    <row r="10" spans="1:22" ht="15" customHeight="1">
      <c r="A10" s="19">
        <v>2</v>
      </c>
      <c r="B10" s="35" t="s">
        <v>50</v>
      </c>
      <c r="C10" s="55"/>
      <c r="D10" s="56">
        <v>20781</v>
      </c>
      <c r="E10" s="56">
        <v>0</v>
      </c>
      <c r="F10" s="56">
        <v>0</v>
      </c>
      <c r="G10" s="57">
        <v>8036</v>
      </c>
      <c r="H10" s="57">
        <v>8893</v>
      </c>
      <c r="I10" s="57">
        <v>8923</v>
      </c>
      <c r="J10" s="58">
        <f t="shared" si="0"/>
        <v>30</v>
      </c>
      <c r="K10" s="57">
        <v>29874</v>
      </c>
      <c r="L10" s="59">
        <v>14978</v>
      </c>
      <c r="M10" s="60">
        <f t="shared" si="1"/>
        <v>13891</v>
      </c>
      <c r="N10" s="57">
        <v>7444</v>
      </c>
      <c r="O10" s="61">
        <v>0</v>
      </c>
      <c r="P10" s="57">
        <v>6301</v>
      </c>
      <c r="Q10" s="57">
        <v>0</v>
      </c>
      <c r="R10" s="57">
        <v>146</v>
      </c>
      <c r="S10" s="57">
        <v>0</v>
      </c>
      <c r="T10" s="57">
        <v>0</v>
      </c>
      <c r="U10" s="62">
        <v>0</v>
      </c>
      <c r="V10" s="63">
        <f t="shared" si="2"/>
        <v>13891</v>
      </c>
    </row>
    <row r="11" spans="1:22" ht="15" customHeight="1">
      <c r="A11" s="20">
        <v>3</v>
      </c>
      <c r="B11" s="64" t="s">
        <v>51</v>
      </c>
      <c r="C11" s="65"/>
      <c r="D11" s="56">
        <v>220470</v>
      </c>
      <c r="E11" s="56">
        <v>20673</v>
      </c>
      <c r="F11" s="56">
        <v>0</v>
      </c>
      <c r="G11" s="56">
        <v>42392</v>
      </c>
      <c r="H11" s="57">
        <v>99522</v>
      </c>
      <c r="I11" s="57">
        <v>78189</v>
      </c>
      <c r="J11" s="58">
        <f t="shared" si="0"/>
        <v>-21333</v>
      </c>
      <c r="K11" s="57">
        <v>304868</v>
      </c>
      <c r="L11" s="59">
        <v>0</v>
      </c>
      <c r="M11" s="60">
        <f t="shared" si="1"/>
        <v>0</v>
      </c>
      <c r="N11" s="57">
        <v>0</v>
      </c>
      <c r="O11" s="61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62">
        <v>0</v>
      </c>
      <c r="V11" s="63">
        <f t="shared" si="2"/>
        <v>0</v>
      </c>
    </row>
    <row r="12" spans="1:22" ht="15" customHeight="1">
      <c r="A12" s="19">
        <v>4</v>
      </c>
      <c r="B12" s="35" t="s">
        <v>52</v>
      </c>
      <c r="C12" s="55"/>
      <c r="D12" s="56">
        <v>89586</v>
      </c>
      <c r="E12" s="56">
        <v>0</v>
      </c>
      <c r="F12" s="56">
        <v>0</v>
      </c>
      <c r="G12" s="57">
        <v>0</v>
      </c>
      <c r="H12" s="57">
        <v>34910</v>
      </c>
      <c r="I12" s="56">
        <v>48012</v>
      </c>
      <c r="J12" s="58">
        <f t="shared" si="0"/>
        <v>13102</v>
      </c>
      <c r="K12" s="57">
        <v>76484</v>
      </c>
      <c r="L12" s="59">
        <v>0</v>
      </c>
      <c r="M12" s="60">
        <f t="shared" si="1"/>
        <v>0</v>
      </c>
      <c r="N12" s="57">
        <v>0</v>
      </c>
      <c r="O12" s="61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62">
        <v>0</v>
      </c>
      <c r="V12" s="63">
        <f t="shared" si="2"/>
        <v>0</v>
      </c>
    </row>
    <row r="13" spans="1:22" ht="15" customHeight="1">
      <c r="A13" s="19">
        <v>5</v>
      </c>
      <c r="B13" s="35" t="s">
        <v>53</v>
      </c>
      <c r="C13" s="55"/>
      <c r="D13" s="56">
        <v>26258</v>
      </c>
      <c r="E13" s="56">
        <v>0</v>
      </c>
      <c r="F13" s="56">
        <v>0</v>
      </c>
      <c r="G13" s="57">
        <v>40766</v>
      </c>
      <c r="H13" s="57">
        <v>83505</v>
      </c>
      <c r="I13" s="57">
        <v>56942</v>
      </c>
      <c r="J13" s="58">
        <f t="shared" si="0"/>
        <v>-26563</v>
      </c>
      <c r="K13" s="57">
        <v>89124</v>
      </c>
      <c r="L13" s="59">
        <v>76920</v>
      </c>
      <c r="M13" s="60">
        <f t="shared" si="1"/>
        <v>81383</v>
      </c>
      <c r="N13" s="57">
        <v>0</v>
      </c>
      <c r="O13" s="61">
        <v>0</v>
      </c>
      <c r="P13" s="57">
        <v>0</v>
      </c>
      <c r="Q13" s="57">
        <v>0</v>
      </c>
      <c r="R13" s="57">
        <v>24598</v>
      </c>
      <c r="S13" s="57">
        <v>56785</v>
      </c>
      <c r="T13" s="57">
        <v>0</v>
      </c>
      <c r="U13" s="62">
        <v>0</v>
      </c>
      <c r="V13" s="63">
        <f t="shared" si="2"/>
        <v>81383</v>
      </c>
    </row>
    <row r="14" spans="1:22" ht="15" customHeight="1">
      <c r="A14" s="19">
        <v>6</v>
      </c>
      <c r="B14" s="35" t="s">
        <v>54</v>
      </c>
      <c r="C14" s="55"/>
      <c r="D14" s="56">
        <v>29471</v>
      </c>
      <c r="E14" s="57">
        <v>0</v>
      </c>
      <c r="F14" s="57">
        <v>0</v>
      </c>
      <c r="G14" s="57">
        <v>0</v>
      </c>
      <c r="H14" s="57">
        <v>6179</v>
      </c>
      <c r="I14" s="57">
        <v>5857</v>
      </c>
      <c r="J14" s="58">
        <f t="shared" si="0"/>
        <v>-322</v>
      </c>
      <c r="K14" s="57">
        <v>29407</v>
      </c>
      <c r="L14" s="59">
        <v>16019</v>
      </c>
      <c r="M14" s="60">
        <f t="shared" si="1"/>
        <v>16405</v>
      </c>
      <c r="N14" s="57">
        <v>15803</v>
      </c>
      <c r="O14" s="61">
        <v>0</v>
      </c>
      <c r="P14" s="57">
        <v>0</v>
      </c>
      <c r="Q14" s="57">
        <v>0</v>
      </c>
      <c r="R14" s="57">
        <v>0</v>
      </c>
      <c r="S14" s="57">
        <v>0</v>
      </c>
      <c r="T14" s="57">
        <v>602</v>
      </c>
      <c r="U14" s="62">
        <v>0</v>
      </c>
      <c r="V14" s="63">
        <f t="shared" si="2"/>
        <v>16405</v>
      </c>
    </row>
    <row r="15" spans="1:22" ht="15" customHeight="1">
      <c r="A15" s="19">
        <v>7</v>
      </c>
      <c r="B15" s="35" t="s">
        <v>55</v>
      </c>
      <c r="C15" s="55"/>
      <c r="D15" s="56">
        <v>7958</v>
      </c>
      <c r="E15" s="57">
        <v>0</v>
      </c>
      <c r="F15" s="57">
        <v>0</v>
      </c>
      <c r="G15" s="57">
        <v>8497.59</v>
      </c>
      <c r="H15" s="57">
        <v>20223.26</v>
      </c>
      <c r="I15" s="57">
        <v>19743.31</v>
      </c>
      <c r="J15" s="58">
        <f t="shared" si="0"/>
        <v>-479.9499999999971</v>
      </c>
      <c r="K15" s="57">
        <v>13456.55</v>
      </c>
      <c r="L15" s="59">
        <v>0</v>
      </c>
      <c r="M15" s="60">
        <f t="shared" si="1"/>
        <v>3478.989999999998</v>
      </c>
      <c r="N15" s="57">
        <v>0</v>
      </c>
      <c r="O15" s="61">
        <v>0</v>
      </c>
      <c r="P15" s="57">
        <v>0</v>
      </c>
      <c r="Q15" s="57">
        <v>0</v>
      </c>
      <c r="R15" s="57">
        <v>0</v>
      </c>
      <c r="S15" s="57">
        <v>0</v>
      </c>
      <c r="T15" s="57">
        <v>3479</v>
      </c>
      <c r="U15" s="62">
        <v>0</v>
      </c>
      <c r="V15" s="63">
        <f t="shared" si="2"/>
        <v>3479</v>
      </c>
    </row>
    <row r="16" spans="1:22" ht="15" customHeight="1">
      <c r="A16" s="19">
        <v>8</v>
      </c>
      <c r="B16" s="35" t="s">
        <v>56</v>
      </c>
      <c r="C16" s="55"/>
      <c r="D16" s="56">
        <v>2773</v>
      </c>
      <c r="E16" s="57">
        <v>3036.03</v>
      </c>
      <c r="F16" s="57">
        <v>0</v>
      </c>
      <c r="G16" s="57">
        <v>0</v>
      </c>
      <c r="H16" s="57">
        <v>28610.04</v>
      </c>
      <c r="I16" s="57">
        <v>26665.82</v>
      </c>
      <c r="J16" s="58">
        <f t="shared" si="0"/>
        <v>-1944.2200000000012</v>
      </c>
      <c r="K16" s="57">
        <v>3569.72</v>
      </c>
      <c r="L16" s="59">
        <v>9435</v>
      </c>
      <c r="M16" s="60">
        <f t="shared" si="1"/>
        <v>13618.530000000002</v>
      </c>
      <c r="N16" s="57">
        <v>0</v>
      </c>
      <c r="O16" s="61">
        <v>1737.53</v>
      </c>
      <c r="P16" s="57">
        <v>3040</v>
      </c>
      <c r="Q16" s="57">
        <v>0</v>
      </c>
      <c r="R16" s="57">
        <v>6072</v>
      </c>
      <c r="S16" s="57">
        <v>0</v>
      </c>
      <c r="T16" s="57">
        <v>2769</v>
      </c>
      <c r="U16" s="62">
        <v>0</v>
      </c>
      <c r="V16" s="63">
        <f t="shared" si="2"/>
        <v>13618.529999999999</v>
      </c>
    </row>
    <row r="17" spans="1:22" ht="15" customHeight="1">
      <c r="A17" s="19">
        <v>9</v>
      </c>
      <c r="B17" s="35" t="s">
        <v>57</v>
      </c>
      <c r="C17" s="55"/>
      <c r="D17" s="56">
        <v>0</v>
      </c>
      <c r="E17" s="57">
        <v>0</v>
      </c>
      <c r="F17" s="57">
        <v>0</v>
      </c>
      <c r="G17" s="57">
        <v>0</v>
      </c>
      <c r="H17" s="57">
        <v>7373</v>
      </c>
      <c r="I17" s="57">
        <v>11399</v>
      </c>
      <c r="J17" s="58">
        <f t="shared" si="0"/>
        <v>4026</v>
      </c>
      <c r="K17" s="57">
        <v>0</v>
      </c>
      <c r="L17" s="59">
        <v>4026</v>
      </c>
      <c r="M17" s="60">
        <f t="shared" si="1"/>
        <v>0</v>
      </c>
      <c r="N17" s="57">
        <v>0</v>
      </c>
      <c r="O17" s="61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62">
        <v>0</v>
      </c>
      <c r="V17" s="63">
        <f t="shared" si="2"/>
        <v>0</v>
      </c>
    </row>
    <row r="18" spans="1:22" ht="15" customHeight="1">
      <c r="A18" s="19">
        <v>10</v>
      </c>
      <c r="B18" s="35" t="s">
        <v>58</v>
      </c>
      <c r="C18" s="55"/>
      <c r="D18" s="56"/>
      <c r="E18" s="57"/>
      <c r="F18" s="57"/>
      <c r="G18" s="57"/>
      <c r="H18" s="57"/>
      <c r="I18" s="57"/>
      <c r="J18" s="58">
        <f t="shared" si="0"/>
        <v>0</v>
      </c>
      <c r="K18" s="57"/>
      <c r="L18" s="59"/>
      <c r="M18" s="60">
        <f t="shared" si="1"/>
        <v>0</v>
      </c>
      <c r="N18" s="57"/>
      <c r="O18" s="61"/>
      <c r="P18" s="57"/>
      <c r="Q18" s="57"/>
      <c r="R18" s="57"/>
      <c r="S18" s="57"/>
      <c r="T18" s="57"/>
      <c r="U18" s="62"/>
      <c r="V18" s="63">
        <f t="shared" si="2"/>
        <v>0</v>
      </c>
    </row>
    <row r="19" spans="1:22" ht="15" customHeight="1">
      <c r="A19" s="19">
        <v>11</v>
      </c>
      <c r="B19" s="35" t="s">
        <v>59</v>
      </c>
      <c r="C19" s="55"/>
      <c r="D19" s="56">
        <v>0</v>
      </c>
      <c r="E19" s="57">
        <v>0</v>
      </c>
      <c r="F19" s="57">
        <v>0</v>
      </c>
      <c r="G19" s="57">
        <v>25786.77</v>
      </c>
      <c r="H19" s="57">
        <v>14024.52</v>
      </c>
      <c r="I19" s="57">
        <v>26298.18</v>
      </c>
      <c r="J19" s="58">
        <f t="shared" si="0"/>
        <v>12273.66</v>
      </c>
      <c r="K19" s="57">
        <v>7244</v>
      </c>
      <c r="L19" s="59">
        <v>7201.12</v>
      </c>
      <c r="M19" s="60">
        <f t="shared" si="1"/>
        <v>13470.23</v>
      </c>
      <c r="N19" s="57">
        <v>0</v>
      </c>
      <c r="O19" s="61">
        <v>0</v>
      </c>
      <c r="P19" s="57">
        <v>0</v>
      </c>
      <c r="Q19" s="57">
        <v>0</v>
      </c>
      <c r="R19" s="57">
        <v>2409.23</v>
      </c>
      <c r="S19" s="57">
        <v>6263.64</v>
      </c>
      <c r="T19" s="57">
        <v>4797.37</v>
      </c>
      <c r="U19" s="62">
        <v>0</v>
      </c>
      <c r="V19" s="63">
        <f t="shared" si="2"/>
        <v>13470.240000000002</v>
      </c>
    </row>
    <row r="20" spans="1:22" ht="15" customHeight="1">
      <c r="A20" s="21"/>
      <c r="B20" s="66" t="s">
        <v>60</v>
      </c>
      <c r="C20" s="67"/>
      <c r="D20" s="68">
        <f aca="true" t="shared" si="3" ref="D20:L20">SUM(D9:D19)</f>
        <v>406438</v>
      </c>
      <c r="E20" s="68">
        <f t="shared" si="3"/>
        <v>23709.03</v>
      </c>
      <c r="F20" s="68">
        <f t="shared" si="3"/>
        <v>883</v>
      </c>
      <c r="G20" s="68">
        <f t="shared" si="3"/>
        <v>125478.36</v>
      </c>
      <c r="H20" s="68">
        <f t="shared" si="3"/>
        <v>303239.82</v>
      </c>
      <c r="I20" s="68">
        <f t="shared" si="3"/>
        <v>282029.31</v>
      </c>
      <c r="J20" s="68">
        <f t="shared" si="3"/>
        <v>-21210.51</v>
      </c>
      <c r="K20" s="68">
        <f t="shared" si="3"/>
        <v>555929.27</v>
      </c>
      <c r="L20" s="68">
        <f t="shared" si="3"/>
        <v>189136.77</v>
      </c>
      <c r="M20" s="69">
        <f t="shared" si="1"/>
        <v>210926.4</v>
      </c>
      <c r="N20" s="68">
        <f aca="true" t="shared" si="4" ref="N20:V20">SUM(N9:N19)</f>
        <v>27998</v>
      </c>
      <c r="O20" s="68">
        <f t="shared" si="4"/>
        <v>10741.53</v>
      </c>
      <c r="P20" s="68">
        <f t="shared" si="4"/>
        <v>9341</v>
      </c>
      <c r="Q20" s="68">
        <f t="shared" si="4"/>
        <v>0</v>
      </c>
      <c r="R20" s="68">
        <f t="shared" si="4"/>
        <v>33225.23</v>
      </c>
      <c r="S20" s="68">
        <f t="shared" si="4"/>
        <v>63048.64</v>
      </c>
      <c r="T20" s="68">
        <f t="shared" si="4"/>
        <v>65283.020000000004</v>
      </c>
      <c r="U20" s="68">
        <f t="shared" si="4"/>
        <v>1289</v>
      </c>
      <c r="V20" s="70">
        <f t="shared" si="4"/>
        <v>210926.41999999998</v>
      </c>
    </row>
    <row r="21" spans="1:22" ht="15" customHeight="1">
      <c r="A21" s="19">
        <v>12</v>
      </c>
      <c r="B21" s="35" t="s">
        <v>61</v>
      </c>
      <c r="C21" s="55"/>
      <c r="D21" s="56">
        <v>0</v>
      </c>
      <c r="E21" s="57">
        <v>24428</v>
      </c>
      <c r="F21" s="57">
        <v>0</v>
      </c>
      <c r="G21" s="57">
        <v>0</v>
      </c>
      <c r="H21" s="57">
        <v>8472</v>
      </c>
      <c r="I21" s="57">
        <v>11836</v>
      </c>
      <c r="J21" s="58">
        <f>+I21-H21</f>
        <v>3364</v>
      </c>
      <c r="K21" s="57">
        <v>23032</v>
      </c>
      <c r="L21" s="59">
        <v>30604</v>
      </c>
      <c r="M21" s="60">
        <f t="shared" si="1"/>
        <v>28636</v>
      </c>
      <c r="N21" s="57">
        <v>12084</v>
      </c>
      <c r="O21" s="61">
        <v>0</v>
      </c>
      <c r="P21" s="57">
        <v>14150</v>
      </c>
      <c r="Q21" s="57">
        <v>0</v>
      </c>
      <c r="R21" s="57">
        <v>1674</v>
      </c>
      <c r="S21" s="57">
        <v>0</v>
      </c>
      <c r="T21" s="57">
        <v>728</v>
      </c>
      <c r="U21" s="62">
        <v>0</v>
      </c>
      <c r="V21" s="63">
        <f>SUM(N21:U21)</f>
        <v>28636</v>
      </c>
    </row>
    <row r="22" spans="1:22" ht="15" customHeight="1">
      <c r="A22" s="19">
        <v>13</v>
      </c>
      <c r="B22" s="35" t="s">
        <v>62</v>
      </c>
      <c r="C22" s="55"/>
      <c r="D22" s="56">
        <v>6596</v>
      </c>
      <c r="E22" s="57">
        <v>0</v>
      </c>
      <c r="F22" s="57">
        <v>1012</v>
      </c>
      <c r="G22" s="57">
        <v>3985</v>
      </c>
      <c r="H22" s="57">
        <v>79491</v>
      </c>
      <c r="I22" s="57">
        <v>69795</v>
      </c>
      <c r="J22" s="58">
        <f>+I22-H22</f>
        <v>-9696</v>
      </c>
      <c r="K22" s="57">
        <v>11439</v>
      </c>
      <c r="L22" s="59">
        <v>136388</v>
      </c>
      <c r="M22" s="60">
        <f t="shared" si="1"/>
        <v>146238</v>
      </c>
      <c r="N22" s="57">
        <v>84497</v>
      </c>
      <c r="O22" s="61">
        <v>0</v>
      </c>
      <c r="P22" s="57">
        <v>27294</v>
      </c>
      <c r="Q22" s="57">
        <v>0</v>
      </c>
      <c r="R22" s="57">
        <v>0</v>
      </c>
      <c r="S22" s="57">
        <v>34447</v>
      </c>
      <c r="T22" s="57">
        <v>0</v>
      </c>
      <c r="U22" s="62">
        <v>0</v>
      </c>
      <c r="V22" s="63">
        <f>SUM(N22:U22)</f>
        <v>146238</v>
      </c>
    </row>
    <row r="23" spans="1:22" ht="15" customHeight="1">
      <c r="A23" s="19">
        <v>14</v>
      </c>
      <c r="B23" s="35" t="s">
        <v>63</v>
      </c>
      <c r="C23" s="55"/>
      <c r="D23" s="56">
        <v>8770</v>
      </c>
      <c r="E23" s="57">
        <v>0</v>
      </c>
      <c r="F23" s="57">
        <v>0</v>
      </c>
      <c r="G23" s="57">
        <v>1256</v>
      </c>
      <c r="H23" s="57">
        <v>22288</v>
      </c>
      <c r="I23" s="57">
        <v>22137</v>
      </c>
      <c r="J23" s="58">
        <f>+I23-H23</f>
        <v>-151</v>
      </c>
      <c r="K23" s="57">
        <v>32177</v>
      </c>
      <c r="L23" s="59">
        <v>22171</v>
      </c>
      <c r="M23" s="60">
        <f t="shared" si="1"/>
        <v>171</v>
      </c>
      <c r="N23" s="57">
        <v>0</v>
      </c>
      <c r="O23" s="61">
        <v>0</v>
      </c>
      <c r="P23" s="57">
        <v>0</v>
      </c>
      <c r="Q23" s="57">
        <v>0</v>
      </c>
      <c r="R23" s="57">
        <v>171</v>
      </c>
      <c r="S23" s="57">
        <v>0</v>
      </c>
      <c r="T23" s="57">
        <v>0</v>
      </c>
      <c r="U23" s="62">
        <v>0</v>
      </c>
      <c r="V23" s="63">
        <f>SUM(N23:U23)</f>
        <v>171</v>
      </c>
    </row>
    <row r="24" spans="1:22" ht="15" customHeight="1">
      <c r="A24" s="21"/>
      <c r="B24" s="66" t="s">
        <v>64</v>
      </c>
      <c r="C24" s="67"/>
      <c r="D24" s="68">
        <f aca="true" t="shared" si="5" ref="D24:L24">SUM(D21:D23)</f>
        <v>15366</v>
      </c>
      <c r="E24" s="68">
        <f t="shared" si="5"/>
        <v>24428</v>
      </c>
      <c r="F24" s="68">
        <f t="shared" si="5"/>
        <v>1012</v>
      </c>
      <c r="G24" s="68">
        <f t="shared" si="5"/>
        <v>5241</v>
      </c>
      <c r="H24" s="68">
        <f t="shared" si="5"/>
        <v>110251</v>
      </c>
      <c r="I24" s="68">
        <f t="shared" si="5"/>
        <v>103768</v>
      </c>
      <c r="J24" s="68">
        <f t="shared" si="5"/>
        <v>-6483</v>
      </c>
      <c r="K24" s="68">
        <f t="shared" si="5"/>
        <v>66648</v>
      </c>
      <c r="L24" s="71">
        <f t="shared" si="5"/>
        <v>189163</v>
      </c>
      <c r="M24" s="69">
        <f t="shared" si="1"/>
        <v>175045</v>
      </c>
      <c r="N24" s="68">
        <f aca="true" t="shared" si="6" ref="N24:V24">SUM(N21:N23)</f>
        <v>96581</v>
      </c>
      <c r="O24" s="68">
        <f t="shared" si="6"/>
        <v>0</v>
      </c>
      <c r="P24" s="68">
        <f t="shared" si="6"/>
        <v>41444</v>
      </c>
      <c r="Q24" s="68">
        <f t="shared" si="6"/>
        <v>0</v>
      </c>
      <c r="R24" s="68">
        <f t="shared" si="6"/>
        <v>1845</v>
      </c>
      <c r="S24" s="68">
        <f t="shared" si="6"/>
        <v>34447</v>
      </c>
      <c r="T24" s="68">
        <f t="shared" si="6"/>
        <v>728</v>
      </c>
      <c r="U24" s="68">
        <f t="shared" si="6"/>
        <v>0</v>
      </c>
      <c r="V24" s="70">
        <f t="shared" si="6"/>
        <v>175045</v>
      </c>
    </row>
    <row r="25" spans="1:22" ht="15" customHeight="1">
      <c r="A25" s="19">
        <v>15</v>
      </c>
      <c r="B25" s="35" t="s">
        <v>65</v>
      </c>
      <c r="C25" s="55"/>
      <c r="D25" s="56">
        <v>67989</v>
      </c>
      <c r="E25" s="57">
        <v>1002.51</v>
      </c>
      <c r="F25" s="57">
        <v>1611.9</v>
      </c>
      <c r="G25" s="57">
        <v>0</v>
      </c>
      <c r="H25" s="57">
        <v>0</v>
      </c>
      <c r="I25" s="57">
        <v>0</v>
      </c>
      <c r="J25" s="58">
        <f>+I25-H25</f>
        <v>0</v>
      </c>
      <c r="K25" s="57">
        <v>1002.51</v>
      </c>
      <c r="L25" s="59">
        <v>0</v>
      </c>
      <c r="M25" s="60">
        <f t="shared" si="1"/>
        <v>69600.9</v>
      </c>
      <c r="N25" s="57">
        <v>0</v>
      </c>
      <c r="O25" s="61">
        <v>0</v>
      </c>
      <c r="P25" s="57">
        <v>0</v>
      </c>
      <c r="Q25" s="57">
        <v>0</v>
      </c>
      <c r="R25" s="57">
        <v>0</v>
      </c>
      <c r="S25" s="57">
        <v>0</v>
      </c>
      <c r="T25" s="57">
        <v>69600.9</v>
      </c>
      <c r="U25" s="62">
        <v>0</v>
      </c>
      <c r="V25" s="63">
        <f>SUM(N25:U25)</f>
        <v>69600.9</v>
      </c>
    </row>
    <row r="26" spans="1:22" ht="15" customHeight="1">
      <c r="A26" s="19">
        <v>16</v>
      </c>
      <c r="B26" s="35" t="s">
        <v>66</v>
      </c>
      <c r="C26" s="55"/>
      <c r="D26" s="56">
        <v>0</v>
      </c>
      <c r="E26" s="57">
        <v>4787</v>
      </c>
      <c r="F26" s="57">
        <v>0</v>
      </c>
      <c r="G26" s="57">
        <v>0</v>
      </c>
      <c r="H26" s="57">
        <v>1941</v>
      </c>
      <c r="I26" s="57">
        <v>3432</v>
      </c>
      <c r="J26" s="58">
        <f>+I26-H26</f>
        <v>1491</v>
      </c>
      <c r="K26" s="57">
        <v>3296</v>
      </c>
      <c r="L26" s="59">
        <v>3296</v>
      </c>
      <c r="M26" s="60">
        <f t="shared" si="1"/>
        <v>3296</v>
      </c>
      <c r="N26" s="57">
        <v>3296</v>
      </c>
      <c r="O26" s="61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62">
        <v>0</v>
      </c>
      <c r="V26" s="63">
        <f>SUM(N26:U26)</f>
        <v>3296</v>
      </c>
    </row>
    <row r="27" spans="1:22" ht="15" customHeight="1">
      <c r="A27" s="21"/>
      <c r="B27" s="66" t="s">
        <v>67</v>
      </c>
      <c r="C27" s="67"/>
      <c r="D27" s="72">
        <f aca="true" t="shared" si="7" ref="D27:J27">SUM(D25:D26)</f>
        <v>67989</v>
      </c>
      <c r="E27" s="72">
        <f t="shared" si="7"/>
        <v>5789.51</v>
      </c>
      <c r="F27" s="72">
        <f t="shared" si="7"/>
        <v>1611.9</v>
      </c>
      <c r="G27" s="72">
        <f t="shared" si="7"/>
        <v>0</v>
      </c>
      <c r="H27" s="72">
        <f t="shared" si="7"/>
        <v>1941</v>
      </c>
      <c r="I27" s="72">
        <f t="shared" si="7"/>
        <v>3432</v>
      </c>
      <c r="J27" s="72">
        <f t="shared" si="7"/>
        <v>1491</v>
      </c>
      <c r="K27" s="72">
        <f>L27+M27-(D27+E27+F27+G27)</f>
        <v>1805</v>
      </c>
      <c r="L27" s="72">
        <f>SUM(K25:K26)</f>
        <v>4298.51</v>
      </c>
      <c r="M27" s="72">
        <f aca="true" t="shared" si="8" ref="M27:V27">SUM(M25:M26)</f>
        <v>72896.9</v>
      </c>
      <c r="N27" s="72">
        <f t="shared" si="8"/>
        <v>3296</v>
      </c>
      <c r="O27" s="72">
        <f t="shared" si="8"/>
        <v>0</v>
      </c>
      <c r="P27" s="72">
        <f t="shared" si="8"/>
        <v>0</v>
      </c>
      <c r="Q27" s="72">
        <f t="shared" si="8"/>
        <v>0</v>
      </c>
      <c r="R27" s="72">
        <f t="shared" si="8"/>
        <v>0</v>
      </c>
      <c r="S27" s="72">
        <f t="shared" si="8"/>
        <v>0</v>
      </c>
      <c r="T27" s="72">
        <f t="shared" si="8"/>
        <v>69600.9</v>
      </c>
      <c r="U27" s="72">
        <f t="shared" si="8"/>
        <v>0</v>
      </c>
      <c r="V27" s="73">
        <f t="shared" si="8"/>
        <v>72896.9</v>
      </c>
    </row>
    <row r="28" spans="1:22" ht="15" customHeight="1">
      <c r="A28" s="22"/>
      <c r="B28" s="74" t="s">
        <v>68</v>
      </c>
      <c r="C28" s="75"/>
      <c r="D28" s="76">
        <f aca="true" t="shared" si="9" ref="D28:V28">+D20+D24+D27</f>
        <v>489793</v>
      </c>
      <c r="E28" s="76">
        <f t="shared" si="9"/>
        <v>53926.54</v>
      </c>
      <c r="F28" s="76">
        <f t="shared" si="9"/>
        <v>3506.9</v>
      </c>
      <c r="G28" s="76">
        <f t="shared" si="9"/>
        <v>130719.36</v>
      </c>
      <c r="H28" s="76">
        <f t="shared" si="9"/>
        <v>415431.82</v>
      </c>
      <c r="I28" s="76">
        <f t="shared" si="9"/>
        <v>389229.31</v>
      </c>
      <c r="J28" s="76">
        <f t="shared" si="9"/>
        <v>-26202.51</v>
      </c>
      <c r="K28" s="76">
        <f t="shared" si="9"/>
        <v>624382.27</v>
      </c>
      <c r="L28" s="76">
        <f t="shared" si="9"/>
        <v>382598.28</v>
      </c>
      <c r="M28" s="76">
        <f t="shared" si="9"/>
        <v>458868.30000000005</v>
      </c>
      <c r="N28" s="76">
        <f t="shared" si="9"/>
        <v>127875</v>
      </c>
      <c r="O28" s="76">
        <f t="shared" si="9"/>
        <v>10741.53</v>
      </c>
      <c r="P28" s="76">
        <f t="shared" si="9"/>
        <v>50785</v>
      </c>
      <c r="Q28" s="76">
        <f t="shared" si="9"/>
        <v>0</v>
      </c>
      <c r="R28" s="76">
        <f t="shared" si="9"/>
        <v>35070.23</v>
      </c>
      <c r="S28" s="76">
        <f t="shared" si="9"/>
        <v>97495.64</v>
      </c>
      <c r="T28" s="76">
        <f t="shared" si="9"/>
        <v>135611.91999999998</v>
      </c>
      <c r="U28" s="76">
        <f t="shared" si="9"/>
        <v>1289</v>
      </c>
      <c r="V28" s="77">
        <f t="shared" si="9"/>
        <v>458868.31999999995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90" zoomScaleNormal="90" zoomScalePageLayoutView="0" workbookViewId="0" topLeftCell="A1">
      <selection activeCell="B1" sqref="B1:M1"/>
    </sheetView>
  </sheetViews>
  <sheetFormatPr defaultColWidth="9.140625" defaultRowHeight="15" customHeight="1"/>
  <cols>
    <col min="1" max="1" width="3.8515625" style="0" customWidth="1"/>
    <col min="2" max="2" width="17.140625" style="0" customWidth="1"/>
    <col min="3" max="3" width="7.28125" style="0" customWidth="1"/>
    <col min="4" max="7" width="9.7109375" style="0" customWidth="1"/>
    <col min="8" max="8" width="11.00390625" style="0" customWidth="1"/>
    <col min="9" max="9" width="11.421875" style="0" customWidth="1"/>
    <col min="10" max="10" width="9.7109375" style="0" customWidth="1"/>
    <col min="11" max="11" width="11.8515625" style="0" customWidth="1"/>
    <col min="12" max="12" width="11.28125" style="0" customWidth="1"/>
    <col min="13" max="13" width="10.7109375" style="0" customWidth="1"/>
    <col min="14" max="17" width="9.7109375" style="0" customWidth="1"/>
    <col min="18" max="18" width="10.7109375" style="0" customWidth="1"/>
    <col min="19" max="21" width="9.7109375" style="0" customWidth="1"/>
    <col min="22" max="22" width="14.00390625" style="0" customWidth="1"/>
  </cols>
  <sheetData>
    <row r="1" spans="1:22" ht="21" customHeight="1">
      <c r="A1" s="16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40" t="s">
        <v>1</v>
      </c>
      <c r="O1" s="33"/>
      <c r="P1" s="33"/>
      <c r="Q1" s="33"/>
      <c r="R1" s="33"/>
      <c r="S1" s="33"/>
      <c r="T1" s="33"/>
      <c r="U1" s="33"/>
      <c r="V1" s="33"/>
    </row>
    <row r="2" spans="1:22" ht="21" customHeight="1">
      <c r="A2" s="17"/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4" t="s">
        <v>3</v>
      </c>
      <c r="O2" s="34"/>
      <c r="P2" s="34"/>
      <c r="Q2" s="34"/>
      <c r="R2" s="34"/>
      <c r="S2" s="34"/>
      <c r="T2" s="34"/>
      <c r="U2" s="34"/>
      <c r="V2" s="34"/>
    </row>
    <row r="3" spans="1:22" ht="16.5" customHeight="1">
      <c r="A3" s="3"/>
      <c r="B3" s="3"/>
      <c r="C3" s="4"/>
      <c r="D3" s="42" t="s">
        <v>4</v>
      </c>
      <c r="E3" s="43"/>
      <c r="F3" s="43"/>
      <c r="G3" s="43"/>
      <c r="H3" s="43"/>
      <c r="I3" s="43"/>
      <c r="J3" s="43"/>
      <c r="K3" s="43"/>
      <c r="L3" s="43"/>
      <c r="M3" s="44"/>
      <c r="N3" s="45" t="s">
        <v>5</v>
      </c>
      <c r="O3" s="46"/>
      <c r="P3" s="46"/>
      <c r="Q3" s="46"/>
      <c r="R3" s="46"/>
      <c r="S3" s="46"/>
      <c r="T3" s="46"/>
      <c r="U3" s="46"/>
      <c r="V3" s="47"/>
    </row>
    <row r="4" spans="1:22" ht="12.75" customHeight="1">
      <c r="A4" s="78" t="s">
        <v>6</v>
      </c>
      <c r="B4" s="79"/>
      <c r="C4" s="80"/>
      <c r="D4" s="48" t="s">
        <v>7</v>
      </c>
      <c r="E4" s="49" t="s">
        <v>8</v>
      </c>
      <c r="F4" s="48" t="s">
        <v>9</v>
      </c>
      <c r="G4" s="49" t="s">
        <v>10</v>
      </c>
      <c r="H4" s="48" t="s">
        <v>11</v>
      </c>
      <c r="I4" s="49" t="s">
        <v>12</v>
      </c>
      <c r="J4" s="48" t="s">
        <v>13</v>
      </c>
      <c r="K4" s="49" t="s">
        <v>14</v>
      </c>
      <c r="L4" s="48" t="s">
        <v>15</v>
      </c>
      <c r="M4" s="49" t="s">
        <v>16</v>
      </c>
      <c r="N4" s="48" t="s">
        <v>17</v>
      </c>
      <c r="O4" s="49" t="s">
        <v>18</v>
      </c>
      <c r="P4" s="48" t="s">
        <v>19</v>
      </c>
      <c r="Q4" s="49" t="s">
        <v>20</v>
      </c>
      <c r="R4" s="48" t="s">
        <v>21</v>
      </c>
      <c r="S4" s="49" t="s">
        <v>22</v>
      </c>
      <c r="T4" s="48" t="s">
        <v>23</v>
      </c>
      <c r="U4" s="49" t="s">
        <v>24</v>
      </c>
      <c r="V4" s="48" t="s">
        <v>25</v>
      </c>
    </row>
    <row r="5" spans="1:22" ht="15.75" customHeight="1">
      <c r="A5" s="81" t="s">
        <v>26</v>
      </c>
      <c r="B5" s="82"/>
      <c r="C5" s="83"/>
      <c r="D5" s="51"/>
      <c r="E5" s="52"/>
      <c r="F5" s="51"/>
      <c r="G5" s="52"/>
      <c r="H5" s="51"/>
      <c r="I5" s="52"/>
      <c r="J5" s="51"/>
      <c r="K5" s="52"/>
      <c r="L5" s="51"/>
      <c r="M5" s="52"/>
      <c r="N5" s="51"/>
      <c r="O5" s="52"/>
      <c r="P5" s="51"/>
      <c r="Q5" s="52"/>
      <c r="R5" s="51"/>
      <c r="S5" s="52"/>
      <c r="T5" s="51"/>
      <c r="U5" s="52"/>
      <c r="V5" s="51"/>
    </row>
    <row r="6" spans="1:22" ht="136.5" customHeight="1">
      <c r="A6" s="38"/>
      <c r="B6" s="84"/>
      <c r="C6" s="39"/>
      <c r="D6" s="53"/>
      <c r="E6" s="54"/>
      <c r="F6" s="53"/>
      <c r="G6" s="54"/>
      <c r="H6" s="53"/>
      <c r="I6" s="54"/>
      <c r="J6" s="53"/>
      <c r="K6" s="54"/>
      <c r="L6" s="53"/>
      <c r="M6" s="54"/>
      <c r="N6" s="53"/>
      <c r="O6" s="54"/>
      <c r="P6" s="53"/>
      <c r="Q6" s="54"/>
      <c r="R6" s="53"/>
      <c r="S6" s="54"/>
      <c r="T6" s="53"/>
      <c r="U6" s="54"/>
      <c r="V6" s="53"/>
    </row>
    <row r="7" spans="1:22" ht="15" customHeight="1">
      <c r="A7" s="18" t="s">
        <v>27</v>
      </c>
      <c r="B7" s="27" t="s">
        <v>28</v>
      </c>
      <c r="C7" s="27"/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  <c r="L7" s="5" t="s">
        <v>37</v>
      </c>
      <c r="M7" s="5" t="s">
        <v>38</v>
      </c>
      <c r="N7" s="5" t="s">
        <v>39</v>
      </c>
      <c r="O7" s="5" t="s">
        <v>40</v>
      </c>
      <c r="P7" s="5" t="s">
        <v>41</v>
      </c>
      <c r="Q7" s="5" t="s">
        <v>42</v>
      </c>
      <c r="R7" s="5" t="s">
        <v>43</v>
      </c>
      <c r="S7" s="5" t="s">
        <v>44</v>
      </c>
      <c r="T7" s="5" t="s">
        <v>45</v>
      </c>
      <c r="U7" s="5" t="s">
        <v>46</v>
      </c>
      <c r="V7" s="5" t="s">
        <v>47</v>
      </c>
    </row>
    <row r="8" spans="1:22" ht="15" customHeight="1">
      <c r="A8" s="28" t="s">
        <v>69</v>
      </c>
      <c r="B8" s="28"/>
      <c r="C8" s="28"/>
      <c r="D8" s="6"/>
      <c r="E8" s="7"/>
      <c r="F8" s="7"/>
      <c r="G8" s="7"/>
      <c r="H8" s="7"/>
      <c r="I8" s="7"/>
      <c r="J8" s="7"/>
      <c r="K8" s="6"/>
      <c r="L8" s="7"/>
      <c r="M8" s="6"/>
      <c r="N8" s="6"/>
      <c r="O8" s="6"/>
      <c r="P8" s="7"/>
      <c r="Q8" s="7"/>
      <c r="R8" s="7"/>
      <c r="S8" s="7"/>
      <c r="T8" s="7"/>
      <c r="U8" s="7"/>
      <c r="V8" s="6"/>
    </row>
    <row r="9" spans="1:22" ht="15" customHeight="1">
      <c r="A9" s="1">
        <v>17</v>
      </c>
      <c r="B9" s="35" t="s">
        <v>70</v>
      </c>
      <c r="C9" s="85"/>
      <c r="D9" s="2"/>
      <c r="E9" s="86">
        <v>13572</v>
      </c>
      <c r="F9" s="86">
        <v>0</v>
      </c>
      <c r="G9" s="86">
        <v>0</v>
      </c>
      <c r="H9" s="87">
        <v>17781</v>
      </c>
      <c r="I9" s="86">
        <v>12705</v>
      </c>
      <c r="J9" s="88">
        <f aca="true" t="shared" si="0" ref="J9:J17">+I9-H9</f>
        <v>-5076</v>
      </c>
      <c r="K9" s="89"/>
      <c r="L9" s="87">
        <v>83699</v>
      </c>
      <c r="M9" s="88">
        <f aca="true" t="shared" si="1" ref="M9:M17">+D9+E9+F9+G9-J9-K9+L9</f>
        <v>102347</v>
      </c>
      <c r="N9" s="87">
        <v>0</v>
      </c>
      <c r="O9" s="89"/>
      <c r="P9" s="87">
        <v>29589</v>
      </c>
      <c r="Q9" s="87">
        <v>0</v>
      </c>
      <c r="R9" s="87">
        <v>22411</v>
      </c>
      <c r="S9" s="87">
        <v>14598</v>
      </c>
      <c r="T9" s="87">
        <v>0</v>
      </c>
      <c r="U9" s="87">
        <v>35749</v>
      </c>
      <c r="V9" s="88">
        <f aca="true" t="shared" si="2" ref="V9:V17">SUM(N9:U9)</f>
        <v>102347</v>
      </c>
    </row>
    <row r="10" spans="1:22" ht="15" customHeight="1">
      <c r="A10" s="1">
        <v>18</v>
      </c>
      <c r="B10" s="35" t="s">
        <v>71</v>
      </c>
      <c r="C10" s="85"/>
      <c r="D10" s="2"/>
      <c r="E10" s="86">
        <v>19518</v>
      </c>
      <c r="F10" s="86">
        <v>0</v>
      </c>
      <c r="G10" s="86">
        <v>0</v>
      </c>
      <c r="H10" s="87">
        <v>15159.8</v>
      </c>
      <c r="I10" s="86">
        <v>19953.72</v>
      </c>
      <c r="J10" s="88">
        <f t="shared" si="0"/>
        <v>4793.920000000002</v>
      </c>
      <c r="K10" s="89"/>
      <c r="L10" s="87">
        <v>52108</v>
      </c>
      <c r="M10" s="88">
        <f t="shared" si="1"/>
        <v>66832.08</v>
      </c>
      <c r="N10" s="87">
        <v>1</v>
      </c>
      <c r="O10" s="89"/>
      <c r="P10" s="87">
        <v>17655</v>
      </c>
      <c r="Q10" s="87">
        <v>0</v>
      </c>
      <c r="R10" s="87">
        <v>15483</v>
      </c>
      <c r="S10" s="87">
        <v>10480</v>
      </c>
      <c r="T10" s="87">
        <v>539.08</v>
      </c>
      <c r="U10" s="87">
        <v>22674</v>
      </c>
      <c r="V10" s="88">
        <f t="shared" si="2"/>
        <v>66832.08</v>
      </c>
    </row>
    <row r="11" spans="1:22" ht="15" customHeight="1">
      <c r="A11" s="1">
        <v>19</v>
      </c>
      <c r="B11" s="35" t="s">
        <v>72</v>
      </c>
      <c r="C11" s="85"/>
      <c r="D11" s="2"/>
      <c r="E11" s="86">
        <v>1495</v>
      </c>
      <c r="F11" s="86">
        <v>698.41</v>
      </c>
      <c r="G11" s="86">
        <v>0</v>
      </c>
      <c r="H11" s="87">
        <v>6621</v>
      </c>
      <c r="I11" s="86">
        <v>3265.93</v>
      </c>
      <c r="J11" s="88">
        <f t="shared" si="0"/>
        <v>-3355.07</v>
      </c>
      <c r="K11" s="89"/>
      <c r="L11" s="87">
        <v>11344</v>
      </c>
      <c r="M11" s="88">
        <f t="shared" si="1"/>
        <v>16892.48</v>
      </c>
      <c r="N11" s="87">
        <v>0</v>
      </c>
      <c r="O11" s="89"/>
      <c r="P11" s="87">
        <v>3192</v>
      </c>
      <c r="Q11" s="87">
        <v>0</v>
      </c>
      <c r="R11" s="87">
        <v>294</v>
      </c>
      <c r="S11" s="87">
        <v>0</v>
      </c>
      <c r="T11" s="87">
        <v>0</v>
      </c>
      <c r="U11" s="87">
        <v>13406.48</v>
      </c>
      <c r="V11" s="88">
        <f t="shared" si="2"/>
        <v>16892.48</v>
      </c>
    </row>
    <row r="12" spans="1:22" ht="15" customHeight="1">
      <c r="A12" s="1">
        <v>20</v>
      </c>
      <c r="B12" s="35" t="s">
        <v>73</v>
      </c>
      <c r="C12" s="85"/>
      <c r="D12" s="2"/>
      <c r="E12" s="86">
        <v>8898</v>
      </c>
      <c r="F12" s="86">
        <v>0</v>
      </c>
      <c r="G12" s="86">
        <v>9111</v>
      </c>
      <c r="H12" s="87">
        <v>24361</v>
      </c>
      <c r="I12" s="86">
        <v>28245</v>
      </c>
      <c r="J12" s="88">
        <f t="shared" si="0"/>
        <v>3884</v>
      </c>
      <c r="K12" s="89"/>
      <c r="L12" s="87">
        <v>29927</v>
      </c>
      <c r="M12" s="88">
        <f t="shared" si="1"/>
        <v>44052</v>
      </c>
      <c r="N12" s="87">
        <v>13600</v>
      </c>
      <c r="O12" s="89"/>
      <c r="P12" s="87">
        <v>8914</v>
      </c>
      <c r="Q12" s="87">
        <v>0</v>
      </c>
      <c r="R12" s="87">
        <v>16282</v>
      </c>
      <c r="S12" s="87">
        <v>5256</v>
      </c>
      <c r="T12" s="87">
        <v>0</v>
      </c>
      <c r="U12" s="87">
        <v>0</v>
      </c>
      <c r="V12" s="88">
        <f t="shared" si="2"/>
        <v>44052</v>
      </c>
    </row>
    <row r="13" spans="1:22" ht="15" customHeight="1">
      <c r="A13" s="1">
        <v>21</v>
      </c>
      <c r="B13" s="35" t="s">
        <v>74</v>
      </c>
      <c r="C13" s="85"/>
      <c r="D13" s="2"/>
      <c r="E13" s="86">
        <v>0</v>
      </c>
      <c r="F13" s="86">
        <v>0</v>
      </c>
      <c r="G13" s="86">
        <v>0</v>
      </c>
      <c r="H13" s="87">
        <v>3318</v>
      </c>
      <c r="I13" s="86">
        <v>1127</v>
      </c>
      <c r="J13" s="88">
        <f t="shared" si="0"/>
        <v>-2191</v>
      </c>
      <c r="K13" s="89"/>
      <c r="L13" s="87">
        <v>36</v>
      </c>
      <c r="M13" s="88">
        <f t="shared" si="1"/>
        <v>2227</v>
      </c>
      <c r="N13" s="87">
        <v>0</v>
      </c>
      <c r="O13" s="89"/>
      <c r="P13" s="87">
        <v>0</v>
      </c>
      <c r="Q13" s="87">
        <v>0</v>
      </c>
      <c r="R13" s="87">
        <v>2227</v>
      </c>
      <c r="S13" s="87">
        <v>0</v>
      </c>
      <c r="T13" s="87">
        <v>0</v>
      </c>
      <c r="U13" s="87">
        <v>0</v>
      </c>
      <c r="V13" s="88">
        <f t="shared" si="2"/>
        <v>2227</v>
      </c>
    </row>
    <row r="14" spans="1:22" ht="15" customHeight="1">
      <c r="A14" s="1">
        <v>22</v>
      </c>
      <c r="B14" s="35" t="s">
        <v>75</v>
      </c>
      <c r="C14" s="85"/>
      <c r="D14" s="2"/>
      <c r="E14" s="86">
        <v>0</v>
      </c>
      <c r="F14" s="86">
        <v>0</v>
      </c>
      <c r="G14" s="86">
        <v>0</v>
      </c>
      <c r="H14" s="87">
        <v>3674</v>
      </c>
      <c r="I14" s="86">
        <v>4683</v>
      </c>
      <c r="J14" s="88">
        <f t="shared" si="0"/>
        <v>1009</v>
      </c>
      <c r="K14" s="89"/>
      <c r="L14" s="87">
        <v>4924</v>
      </c>
      <c r="M14" s="88">
        <f t="shared" si="1"/>
        <v>3915</v>
      </c>
      <c r="N14" s="87">
        <v>0</v>
      </c>
      <c r="O14" s="89"/>
      <c r="P14" s="87">
        <v>3085</v>
      </c>
      <c r="Q14" s="87">
        <v>0</v>
      </c>
      <c r="R14" s="87">
        <v>830</v>
      </c>
      <c r="S14" s="87">
        <v>0</v>
      </c>
      <c r="T14" s="87">
        <v>0</v>
      </c>
      <c r="U14" s="87">
        <v>0</v>
      </c>
      <c r="V14" s="88">
        <f t="shared" si="2"/>
        <v>3915</v>
      </c>
    </row>
    <row r="15" spans="1:22" ht="15" customHeight="1">
      <c r="A15" s="1">
        <v>23</v>
      </c>
      <c r="B15" s="35" t="s">
        <v>76</v>
      </c>
      <c r="C15" s="85"/>
      <c r="D15" s="2"/>
      <c r="E15" s="86"/>
      <c r="F15" s="86"/>
      <c r="G15" s="86"/>
      <c r="H15" s="87"/>
      <c r="I15" s="86"/>
      <c r="J15" s="88">
        <f t="shared" si="0"/>
        <v>0</v>
      </c>
      <c r="K15" s="89"/>
      <c r="L15" s="87"/>
      <c r="M15" s="88">
        <f t="shared" si="1"/>
        <v>0</v>
      </c>
      <c r="N15" s="87"/>
      <c r="O15" s="89"/>
      <c r="P15" s="87"/>
      <c r="Q15" s="87"/>
      <c r="R15" s="87"/>
      <c r="S15" s="87"/>
      <c r="T15" s="87"/>
      <c r="U15" s="87"/>
      <c r="V15" s="88">
        <f t="shared" si="2"/>
        <v>0</v>
      </c>
    </row>
    <row r="16" spans="1:22" ht="15" customHeight="1">
      <c r="A16" s="1">
        <v>24</v>
      </c>
      <c r="B16" s="35" t="s">
        <v>77</v>
      </c>
      <c r="C16" s="85"/>
      <c r="D16" s="2"/>
      <c r="E16" s="86">
        <v>0</v>
      </c>
      <c r="F16" s="86">
        <v>0</v>
      </c>
      <c r="G16" s="86">
        <v>0</v>
      </c>
      <c r="H16" s="86">
        <v>17162</v>
      </c>
      <c r="I16" s="86">
        <v>15739</v>
      </c>
      <c r="J16" s="88">
        <f t="shared" si="0"/>
        <v>-1423</v>
      </c>
      <c r="K16" s="89"/>
      <c r="L16" s="87">
        <v>13213</v>
      </c>
      <c r="M16" s="88">
        <f t="shared" si="1"/>
        <v>14636</v>
      </c>
      <c r="N16" s="87">
        <v>0</v>
      </c>
      <c r="O16" s="89"/>
      <c r="P16" s="87">
        <v>8784</v>
      </c>
      <c r="Q16" s="87">
        <v>0</v>
      </c>
      <c r="R16" s="87">
        <v>1471</v>
      </c>
      <c r="S16" s="87">
        <v>4381</v>
      </c>
      <c r="T16" s="87">
        <v>0</v>
      </c>
      <c r="U16" s="87">
        <v>0</v>
      </c>
      <c r="V16" s="88">
        <f t="shared" si="2"/>
        <v>14636</v>
      </c>
    </row>
    <row r="17" spans="1:22" ht="15" customHeight="1">
      <c r="A17" s="1">
        <v>25</v>
      </c>
      <c r="B17" s="35" t="s">
        <v>78</v>
      </c>
      <c r="C17" s="85"/>
      <c r="D17" s="2"/>
      <c r="E17" s="86">
        <v>0</v>
      </c>
      <c r="F17" s="86">
        <v>0</v>
      </c>
      <c r="G17" s="86">
        <v>40</v>
      </c>
      <c r="H17" s="86">
        <v>39389</v>
      </c>
      <c r="I17" s="86">
        <v>39768</v>
      </c>
      <c r="J17" s="88">
        <f t="shared" si="0"/>
        <v>379</v>
      </c>
      <c r="K17" s="89"/>
      <c r="L17" s="87">
        <v>44098</v>
      </c>
      <c r="M17" s="88">
        <f t="shared" si="1"/>
        <v>43759</v>
      </c>
      <c r="N17" s="87">
        <v>0</v>
      </c>
      <c r="O17" s="89"/>
      <c r="P17" s="87">
        <v>0</v>
      </c>
      <c r="Q17" s="87">
        <v>0</v>
      </c>
      <c r="R17" s="87">
        <v>28280</v>
      </c>
      <c r="S17" s="87">
        <v>15479</v>
      </c>
      <c r="T17" s="87">
        <v>0</v>
      </c>
      <c r="U17" s="87">
        <v>0</v>
      </c>
      <c r="V17" s="88">
        <f t="shared" si="2"/>
        <v>43759</v>
      </c>
    </row>
    <row r="18" spans="1:22" ht="15" customHeight="1">
      <c r="A18" s="24"/>
      <c r="B18" s="36" t="s">
        <v>79</v>
      </c>
      <c r="C18" s="90"/>
      <c r="D18" s="91">
        <f aca="true" t="shared" si="3" ref="D18:V18">SUM(D9:D17)</f>
        <v>0</v>
      </c>
      <c r="E18" s="92">
        <f t="shared" si="3"/>
        <v>43483</v>
      </c>
      <c r="F18" s="92">
        <f t="shared" si="3"/>
        <v>698.41</v>
      </c>
      <c r="G18" s="92">
        <f t="shared" si="3"/>
        <v>9151</v>
      </c>
      <c r="H18" s="92">
        <f t="shared" si="3"/>
        <v>127465.8</v>
      </c>
      <c r="I18" s="92">
        <f t="shared" si="3"/>
        <v>125486.65</v>
      </c>
      <c r="J18" s="93">
        <f t="shared" si="3"/>
        <v>-1979.1499999999983</v>
      </c>
      <c r="K18" s="92">
        <f t="shared" si="3"/>
        <v>0</v>
      </c>
      <c r="L18" s="94">
        <f t="shared" si="3"/>
        <v>239349</v>
      </c>
      <c r="M18" s="93">
        <f t="shared" si="3"/>
        <v>294660.56000000006</v>
      </c>
      <c r="N18" s="93">
        <f t="shared" si="3"/>
        <v>13601</v>
      </c>
      <c r="O18" s="93">
        <f t="shared" si="3"/>
        <v>0</v>
      </c>
      <c r="P18" s="92">
        <f t="shared" si="3"/>
        <v>71219</v>
      </c>
      <c r="Q18" s="92">
        <f t="shared" si="3"/>
        <v>0</v>
      </c>
      <c r="R18" s="92">
        <f t="shared" si="3"/>
        <v>87278</v>
      </c>
      <c r="S18" s="92">
        <f t="shared" si="3"/>
        <v>50194</v>
      </c>
      <c r="T18" s="92">
        <f t="shared" si="3"/>
        <v>539.08</v>
      </c>
      <c r="U18" s="92">
        <f t="shared" si="3"/>
        <v>71829.48</v>
      </c>
      <c r="V18" s="93">
        <f t="shared" si="3"/>
        <v>294660.56000000006</v>
      </c>
    </row>
    <row r="22" spans="8:11" ht="15" customHeight="1">
      <c r="H22" s="37" t="s">
        <v>80</v>
      </c>
      <c r="I22" s="37"/>
      <c r="J22" s="37"/>
      <c r="K22" s="8">
        <f>+('semilavorati mensile'!K28)-('semilavorati mensile'!L28+'monomeri mensile'!L18)</f>
        <v>2434.9899999999907</v>
      </c>
    </row>
  </sheetData>
  <sheetProtection selectLockedCells="1" selectUnlockedCells="1"/>
  <mergeCells count="41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B15:C15"/>
    <mergeCell ref="B16:C16"/>
    <mergeCell ref="B17:C17"/>
    <mergeCell ref="B18:C18"/>
    <mergeCell ref="H22:J22"/>
    <mergeCell ref="B9:C9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57421875" style="0" customWidth="1"/>
    <col min="2" max="2" width="32.57421875" style="0" customWidth="1"/>
    <col min="3" max="3" width="13.00390625" style="0" customWidth="1"/>
    <col min="4" max="4" width="11.140625" style="0" customWidth="1"/>
    <col min="5" max="5" width="9.7109375" style="0" customWidth="1"/>
    <col min="6" max="6" width="12.28125" style="0" customWidth="1"/>
    <col min="7" max="7" width="11.7109375" style="0" customWidth="1"/>
    <col min="8" max="8" width="10.8515625" style="0" customWidth="1"/>
    <col min="9" max="9" width="12.140625" style="0" customWidth="1"/>
    <col min="10" max="10" width="13.28125" style="0" customWidth="1"/>
    <col min="11" max="11" width="12.28125" style="0" customWidth="1"/>
    <col min="12" max="12" width="12.140625" style="0" customWidth="1"/>
    <col min="13" max="13" width="12.57421875" style="0" customWidth="1"/>
    <col min="14" max="14" width="10.851562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7109375" style="0" customWidth="1"/>
    <col min="20" max="20" width="9.7109375" style="0" customWidth="1"/>
    <col min="21" max="21" width="12.421875" style="0" customWidth="1"/>
  </cols>
  <sheetData>
    <row r="1" spans="1:21" ht="21" customHeight="1">
      <c r="A1" s="95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 t="s">
        <v>1</v>
      </c>
      <c r="N1" s="40"/>
      <c r="O1" s="40"/>
      <c r="P1" s="40"/>
      <c r="Q1" s="40"/>
      <c r="R1" s="40"/>
      <c r="S1" s="40"/>
      <c r="T1" s="40"/>
      <c r="U1" s="40"/>
    </row>
    <row r="2" spans="1:21" ht="21" customHeight="1">
      <c r="A2" s="96"/>
      <c r="B2" s="97" t="s">
        <v>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3</v>
      </c>
      <c r="N2" s="98"/>
      <c r="O2" s="98"/>
      <c r="P2" s="98"/>
      <c r="Q2" s="98"/>
      <c r="R2" s="98"/>
      <c r="S2" s="98"/>
      <c r="T2" s="98"/>
      <c r="U2" s="98"/>
    </row>
    <row r="3" spans="1:21" ht="16.5" customHeight="1">
      <c r="A3" s="99"/>
      <c r="B3" s="100"/>
      <c r="C3" s="101" t="s">
        <v>4</v>
      </c>
      <c r="D3" s="101"/>
      <c r="E3" s="101"/>
      <c r="F3" s="101"/>
      <c r="G3" s="101"/>
      <c r="H3" s="101"/>
      <c r="I3" s="101"/>
      <c r="J3" s="101"/>
      <c r="K3" s="101"/>
      <c r="L3" s="101"/>
      <c r="M3" s="102" t="s">
        <v>5</v>
      </c>
      <c r="N3" s="102"/>
      <c r="O3" s="102"/>
      <c r="P3" s="102"/>
      <c r="Q3" s="102"/>
      <c r="R3" s="102"/>
      <c r="S3" s="102"/>
      <c r="T3" s="102"/>
      <c r="U3" s="102"/>
    </row>
    <row r="4" spans="1:21" ht="12.75" customHeight="1">
      <c r="A4" s="103" t="s">
        <v>6</v>
      </c>
      <c r="B4" s="104"/>
      <c r="C4" s="105" t="s">
        <v>7</v>
      </c>
      <c r="D4" s="106" t="s">
        <v>8</v>
      </c>
      <c r="E4" s="105" t="s">
        <v>9</v>
      </c>
      <c r="F4" s="106" t="s">
        <v>10</v>
      </c>
      <c r="G4" s="105" t="s">
        <v>11</v>
      </c>
      <c r="H4" s="106" t="s">
        <v>12</v>
      </c>
      <c r="I4" s="105" t="s">
        <v>13</v>
      </c>
      <c r="J4" s="106" t="s">
        <v>14</v>
      </c>
      <c r="K4" s="105" t="s">
        <v>15</v>
      </c>
      <c r="L4" s="106" t="s">
        <v>16</v>
      </c>
      <c r="M4" s="105" t="s">
        <v>17</v>
      </c>
      <c r="N4" s="106" t="s">
        <v>18</v>
      </c>
      <c r="O4" s="105" t="s">
        <v>19</v>
      </c>
      <c r="P4" s="106" t="s">
        <v>20</v>
      </c>
      <c r="Q4" s="105" t="s">
        <v>21</v>
      </c>
      <c r="R4" s="106" t="s">
        <v>22</v>
      </c>
      <c r="S4" s="105" t="s">
        <v>23</v>
      </c>
      <c r="T4" s="106" t="s">
        <v>24</v>
      </c>
      <c r="U4" s="105" t="s">
        <v>25</v>
      </c>
    </row>
    <row r="5" spans="1:21" ht="15.75" customHeight="1">
      <c r="A5" s="107" t="s">
        <v>81</v>
      </c>
      <c r="B5" s="108"/>
      <c r="C5" s="105"/>
      <c r="D5" s="106"/>
      <c r="E5" s="105"/>
      <c r="F5" s="106"/>
      <c r="G5" s="105"/>
      <c r="H5" s="106"/>
      <c r="I5" s="105"/>
      <c r="J5" s="106"/>
      <c r="K5" s="105"/>
      <c r="L5" s="106"/>
      <c r="M5" s="105"/>
      <c r="N5" s="106"/>
      <c r="O5" s="105"/>
      <c r="P5" s="106"/>
      <c r="Q5" s="105"/>
      <c r="R5" s="106"/>
      <c r="S5" s="105"/>
      <c r="T5" s="106"/>
      <c r="U5" s="105"/>
    </row>
    <row r="6" spans="1:21" ht="124.5" customHeight="1">
      <c r="A6" s="107"/>
      <c r="B6" s="108"/>
      <c r="C6" s="105"/>
      <c r="D6" s="106"/>
      <c r="E6" s="105"/>
      <c r="F6" s="106"/>
      <c r="G6" s="105"/>
      <c r="H6" s="106"/>
      <c r="I6" s="105"/>
      <c r="J6" s="106"/>
      <c r="K6" s="105"/>
      <c r="L6" s="106"/>
      <c r="M6" s="105"/>
      <c r="N6" s="106"/>
      <c r="O6" s="105"/>
      <c r="P6" s="106"/>
      <c r="Q6" s="105"/>
      <c r="R6" s="106"/>
      <c r="S6" s="105"/>
      <c r="T6" s="106"/>
      <c r="U6" s="105"/>
    </row>
    <row r="7" spans="1:21" ht="15" customHeight="1">
      <c r="A7" s="109" t="s">
        <v>27</v>
      </c>
      <c r="B7" s="110" t="s">
        <v>28</v>
      </c>
      <c r="C7" s="111" t="s">
        <v>29</v>
      </c>
      <c r="D7" s="111" t="s">
        <v>30</v>
      </c>
      <c r="E7" s="111" t="s">
        <v>31</v>
      </c>
      <c r="F7" s="111" t="s">
        <v>32</v>
      </c>
      <c r="G7" s="111" t="s">
        <v>33</v>
      </c>
      <c r="H7" s="111" t="s">
        <v>34</v>
      </c>
      <c r="I7" s="111" t="s">
        <v>35</v>
      </c>
      <c r="J7" s="111" t="s">
        <v>36</v>
      </c>
      <c r="K7" s="111" t="s">
        <v>37</v>
      </c>
      <c r="L7" s="111" t="s">
        <v>38</v>
      </c>
      <c r="M7" s="111" t="s">
        <v>39</v>
      </c>
      <c r="N7" s="111" t="s">
        <v>40</v>
      </c>
      <c r="O7" s="111" t="s">
        <v>41</v>
      </c>
      <c r="P7" s="111" t="s">
        <v>42</v>
      </c>
      <c r="Q7" s="111" t="s">
        <v>43</v>
      </c>
      <c r="R7" s="111" t="s">
        <v>44</v>
      </c>
      <c r="S7" s="111" t="s">
        <v>45</v>
      </c>
      <c r="T7" s="111" t="s">
        <v>46</v>
      </c>
      <c r="U7" s="111" t="s">
        <v>47</v>
      </c>
    </row>
    <row r="8" spans="1:21" ht="15" customHeight="1">
      <c r="A8" s="112" t="s">
        <v>48</v>
      </c>
      <c r="B8" s="112"/>
      <c r="C8" s="113"/>
      <c r="D8" s="114"/>
      <c r="E8" s="114"/>
      <c r="F8" s="114"/>
      <c r="G8" s="114"/>
      <c r="H8" s="114"/>
      <c r="I8" s="115"/>
      <c r="J8" s="114"/>
      <c r="K8" s="114"/>
      <c r="L8" s="116"/>
      <c r="M8" s="114"/>
      <c r="N8" s="114"/>
      <c r="O8" s="114"/>
      <c r="P8" s="114"/>
      <c r="Q8" s="114"/>
      <c r="R8" s="114"/>
      <c r="S8" s="114"/>
      <c r="T8" s="114"/>
      <c r="U8" s="116"/>
    </row>
    <row r="9" spans="1:21" ht="15" customHeight="1">
      <c r="A9" s="19">
        <v>1</v>
      </c>
      <c r="B9" s="19" t="s">
        <v>49</v>
      </c>
      <c r="C9" s="56">
        <v>74852</v>
      </c>
      <c r="D9" s="56">
        <v>0</v>
      </c>
      <c r="E9" s="56">
        <v>7872</v>
      </c>
      <c r="F9" s="57">
        <v>0</v>
      </c>
      <c r="G9" s="57">
        <v>0</v>
      </c>
      <c r="H9" s="57">
        <v>0</v>
      </c>
      <c r="I9" s="58">
        <f aca="true" t="shared" si="0" ref="I9:I19">+H9-G9</f>
        <v>0</v>
      </c>
      <c r="J9" s="57">
        <v>54774</v>
      </c>
      <c r="K9" s="59">
        <v>686932.85</v>
      </c>
      <c r="L9" s="60">
        <f aca="true" t="shared" si="1" ref="L9:L26">C9+D9+E9+F9-(I9+J9)+K9</f>
        <v>714882.85</v>
      </c>
      <c r="M9" s="57">
        <v>51359</v>
      </c>
      <c r="N9" s="61">
        <v>70956</v>
      </c>
      <c r="O9" s="57">
        <v>0</v>
      </c>
      <c r="P9" s="57">
        <v>0</v>
      </c>
      <c r="Q9" s="57">
        <v>0</v>
      </c>
      <c r="R9" s="57">
        <v>0</v>
      </c>
      <c r="S9" s="57">
        <v>580710.85</v>
      </c>
      <c r="T9" s="62">
        <v>11857</v>
      </c>
      <c r="U9" s="63">
        <f aca="true" t="shared" si="2" ref="U9:U19">SUM(M9:T9)</f>
        <v>714882.85</v>
      </c>
    </row>
    <row r="10" spans="1:21" ht="15" customHeight="1">
      <c r="A10" s="19">
        <v>2</v>
      </c>
      <c r="B10" s="19" t="s">
        <v>50</v>
      </c>
      <c r="C10" s="56">
        <v>158665</v>
      </c>
      <c r="D10" s="56">
        <v>0</v>
      </c>
      <c r="E10" s="56">
        <v>0</v>
      </c>
      <c r="F10" s="57">
        <v>84636</v>
      </c>
      <c r="G10" s="57">
        <v>5966</v>
      </c>
      <c r="H10" s="57">
        <v>8923</v>
      </c>
      <c r="I10" s="58">
        <f t="shared" si="0"/>
        <v>2957</v>
      </c>
      <c r="J10" s="57">
        <v>240846</v>
      </c>
      <c r="K10" s="59">
        <v>114729</v>
      </c>
      <c r="L10" s="60">
        <f t="shared" si="1"/>
        <v>114227</v>
      </c>
      <c r="M10" s="57">
        <v>59972</v>
      </c>
      <c r="N10" s="61">
        <v>0</v>
      </c>
      <c r="O10" s="57">
        <v>52062</v>
      </c>
      <c r="P10" s="57">
        <v>0</v>
      </c>
      <c r="Q10" s="57">
        <v>1255</v>
      </c>
      <c r="R10" s="57">
        <v>0</v>
      </c>
      <c r="S10" s="57">
        <v>863</v>
      </c>
      <c r="T10" s="62">
        <v>75</v>
      </c>
      <c r="U10" s="63">
        <f t="shared" si="2"/>
        <v>114227</v>
      </c>
    </row>
    <row r="11" spans="1:21" ht="15" customHeight="1">
      <c r="A11" s="117">
        <v>3</v>
      </c>
      <c r="B11" s="117" t="s">
        <v>51</v>
      </c>
      <c r="C11" s="56">
        <v>1928155</v>
      </c>
      <c r="D11" s="56">
        <v>259536</v>
      </c>
      <c r="E11" s="56">
        <v>1062</v>
      </c>
      <c r="F11" s="56">
        <v>1200815</v>
      </c>
      <c r="G11" s="57">
        <v>65580</v>
      </c>
      <c r="H11" s="57">
        <v>78189</v>
      </c>
      <c r="I11" s="58">
        <f t="shared" si="0"/>
        <v>12609</v>
      </c>
      <c r="J11" s="57">
        <v>3376959</v>
      </c>
      <c r="K11" s="59">
        <v>0</v>
      </c>
      <c r="L11" s="60">
        <f t="shared" si="1"/>
        <v>0</v>
      </c>
      <c r="M11" s="57">
        <v>0</v>
      </c>
      <c r="N11" s="61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62">
        <v>0</v>
      </c>
      <c r="U11" s="63">
        <f t="shared" si="2"/>
        <v>0</v>
      </c>
    </row>
    <row r="12" spans="1:21" ht="15" customHeight="1">
      <c r="A12" s="19">
        <v>4</v>
      </c>
      <c r="B12" s="19" t="s">
        <v>52</v>
      </c>
      <c r="C12" s="56">
        <v>762791</v>
      </c>
      <c r="D12" s="56">
        <v>0</v>
      </c>
      <c r="E12" s="56">
        <v>0</v>
      </c>
      <c r="F12" s="57">
        <v>0</v>
      </c>
      <c r="G12" s="57">
        <v>31402</v>
      </c>
      <c r="H12" s="56">
        <v>48012</v>
      </c>
      <c r="I12" s="58">
        <f t="shared" si="0"/>
        <v>16610</v>
      </c>
      <c r="J12" s="57">
        <v>746181</v>
      </c>
      <c r="K12" s="59">
        <v>0</v>
      </c>
      <c r="L12" s="60">
        <f t="shared" si="1"/>
        <v>0</v>
      </c>
      <c r="M12" s="57">
        <v>0</v>
      </c>
      <c r="N12" s="61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62">
        <v>0</v>
      </c>
      <c r="U12" s="63">
        <f t="shared" si="2"/>
        <v>0</v>
      </c>
    </row>
    <row r="13" spans="1:21" ht="15" customHeight="1">
      <c r="A13" s="19">
        <v>5</v>
      </c>
      <c r="B13" s="19" t="s">
        <v>53</v>
      </c>
      <c r="C13" s="56">
        <v>397045</v>
      </c>
      <c r="D13" s="56">
        <v>0</v>
      </c>
      <c r="E13" s="56">
        <v>0</v>
      </c>
      <c r="F13" s="57">
        <v>588941</v>
      </c>
      <c r="G13" s="57">
        <v>75092</v>
      </c>
      <c r="H13" s="57">
        <v>56942</v>
      </c>
      <c r="I13" s="58">
        <f t="shared" si="0"/>
        <v>-18150</v>
      </c>
      <c r="J13" s="57">
        <v>988220</v>
      </c>
      <c r="K13" s="59">
        <v>825614</v>
      </c>
      <c r="L13" s="60">
        <f t="shared" si="1"/>
        <v>841530</v>
      </c>
      <c r="M13" s="57">
        <v>0</v>
      </c>
      <c r="N13" s="61">
        <v>0</v>
      </c>
      <c r="O13" s="57">
        <v>0</v>
      </c>
      <c r="P13" s="57">
        <v>0</v>
      </c>
      <c r="Q13" s="57">
        <v>268516</v>
      </c>
      <c r="R13" s="57">
        <v>573014</v>
      </c>
      <c r="S13" s="57">
        <v>0</v>
      </c>
      <c r="T13" s="62">
        <v>0</v>
      </c>
      <c r="U13" s="63">
        <f t="shared" si="2"/>
        <v>841530</v>
      </c>
    </row>
    <row r="14" spans="1:21" ht="15" customHeight="1">
      <c r="A14" s="19">
        <v>6</v>
      </c>
      <c r="B14" s="19" t="s">
        <v>54</v>
      </c>
      <c r="C14" s="56">
        <v>291488</v>
      </c>
      <c r="D14" s="57">
        <v>0</v>
      </c>
      <c r="E14" s="57">
        <v>0</v>
      </c>
      <c r="F14" s="57">
        <v>0</v>
      </c>
      <c r="G14" s="57">
        <v>7877</v>
      </c>
      <c r="H14" s="57">
        <v>5857</v>
      </c>
      <c r="I14" s="58">
        <f t="shared" si="0"/>
        <v>-2020</v>
      </c>
      <c r="J14" s="57">
        <v>291305</v>
      </c>
      <c r="K14" s="59">
        <v>200981</v>
      </c>
      <c r="L14" s="60">
        <f t="shared" si="1"/>
        <v>203184</v>
      </c>
      <c r="M14" s="57">
        <v>200699</v>
      </c>
      <c r="N14" s="61">
        <v>0</v>
      </c>
      <c r="O14" s="57">
        <v>0</v>
      </c>
      <c r="P14" s="57">
        <v>0</v>
      </c>
      <c r="Q14" s="57">
        <v>0</v>
      </c>
      <c r="R14" s="57">
        <v>0</v>
      </c>
      <c r="S14" s="57">
        <v>2485</v>
      </c>
      <c r="T14" s="62">
        <v>0</v>
      </c>
      <c r="U14" s="63">
        <f t="shared" si="2"/>
        <v>203184</v>
      </c>
    </row>
    <row r="15" spans="1:21" ht="15" customHeight="1">
      <c r="A15" s="19">
        <v>7</v>
      </c>
      <c r="B15" s="19" t="s">
        <v>55</v>
      </c>
      <c r="C15" s="56">
        <v>79665</v>
      </c>
      <c r="D15" s="57">
        <v>0</v>
      </c>
      <c r="E15" s="57">
        <v>0</v>
      </c>
      <c r="F15" s="57">
        <v>60074.96</v>
      </c>
      <c r="G15" s="57">
        <v>12078.37</v>
      </c>
      <c r="H15" s="57">
        <v>19743.31</v>
      </c>
      <c r="I15" s="58">
        <f t="shared" si="0"/>
        <v>7664.9400000000005</v>
      </c>
      <c r="J15" s="57">
        <v>101520.02</v>
      </c>
      <c r="K15" s="59">
        <v>0</v>
      </c>
      <c r="L15" s="60">
        <f t="shared" si="1"/>
        <v>30554.999999999985</v>
      </c>
      <c r="M15" s="57">
        <v>0</v>
      </c>
      <c r="N15" s="61">
        <v>0</v>
      </c>
      <c r="O15" s="57">
        <v>0</v>
      </c>
      <c r="P15" s="57">
        <v>0</v>
      </c>
      <c r="Q15" s="57">
        <v>0</v>
      </c>
      <c r="R15" s="57">
        <v>0</v>
      </c>
      <c r="S15" s="57">
        <v>30555</v>
      </c>
      <c r="T15" s="62">
        <v>0</v>
      </c>
      <c r="U15" s="63">
        <f t="shared" si="2"/>
        <v>30555</v>
      </c>
    </row>
    <row r="16" spans="1:21" ht="15" customHeight="1">
      <c r="A16" s="19">
        <v>8</v>
      </c>
      <c r="B16" s="19" t="s">
        <v>56</v>
      </c>
      <c r="C16" s="56">
        <v>42878</v>
      </c>
      <c r="D16" s="57">
        <v>58982.48</v>
      </c>
      <c r="E16" s="57">
        <v>0</v>
      </c>
      <c r="F16" s="57">
        <v>3950.66</v>
      </c>
      <c r="G16" s="57">
        <v>36971.2</v>
      </c>
      <c r="H16" s="57">
        <v>26665.82</v>
      </c>
      <c r="I16" s="58">
        <f t="shared" si="0"/>
        <v>-10305.379999999997</v>
      </c>
      <c r="J16" s="57">
        <v>52720.45</v>
      </c>
      <c r="K16" s="59">
        <v>100557</v>
      </c>
      <c r="L16" s="60">
        <f t="shared" si="1"/>
        <v>163953.07</v>
      </c>
      <c r="M16" s="57">
        <v>0</v>
      </c>
      <c r="N16" s="61">
        <v>16492.11</v>
      </c>
      <c r="O16" s="57">
        <v>15136</v>
      </c>
      <c r="P16" s="57">
        <v>0</v>
      </c>
      <c r="Q16" s="57">
        <v>82176</v>
      </c>
      <c r="R16" s="57">
        <v>6209</v>
      </c>
      <c r="S16" s="57">
        <v>43940</v>
      </c>
      <c r="T16" s="62">
        <v>0</v>
      </c>
      <c r="U16" s="63">
        <f t="shared" si="2"/>
        <v>163953.11</v>
      </c>
    </row>
    <row r="17" spans="1:21" ht="15" customHeight="1">
      <c r="A17" s="19">
        <v>9</v>
      </c>
      <c r="B17" s="19" t="s">
        <v>57</v>
      </c>
      <c r="C17" s="56">
        <v>0</v>
      </c>
      <c r="D17" s="57">
        <v>0</v>
      </c>
      <c r="E17" s="57">
        <v>1085</v>
      </c>
      <c r="F17" s="57">
        <v>0</v>
      </c>
      <c r="G17" s="57">
        <v>7920</v>
      </c>
      <c r="H17" s="57">
        <v>11399</v>
      </c>
      <c r="I17" s="58">
        <f t="shared" si="0"/>
        <v>3479</v>
      </c>
      <c r="J17" s="57">
        <v>4573</v>
      </c>
      <c r="K17" s="59">
        <v>7489</v>
      </c>
      <c r="L17" s="60">
        <f t="shared" si="1"/>
        <v>522</v>
      </c>
      <c r="M17" s="57">
        <v>0</v>
      </c>
      <c r="N17" s="61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62">
        <v>522</v>
      </c>
      <c r="U17" s="63">
        <f t="shared" si="2"/>
        <v>522</v>
      </c>
    </row>
    <row r="18" spans="1:21" ht="15" customHeight="1">
      <c r="A18" s="19">
        <v>10</v>
      </c>
      <c r="B18" s="19" t="s">
        <v>58</v>
      </c>
      <c r="C18" s="56"/>
      <c r="D18" s="57"/>
      <c r="E18" s="57"/>
      <c r="F18" s="57"/>
      <c r="G18" s="57"/>
      <c r="H18" s="57"/>
      <c r="I18" s="58">
        <f t="shared" si="0"/>
        <v>0</v>
      </c>
      <c r="J18" s="57"/>
      <c r="K18" s="59"/>
      <c r="L18" s="60">
        <f t="shared" si="1"/>
        <v>0</v>
      </c>
      <c r="M18" s="57"/>
      <c r="N18" s="61"/>
      <c r="O18" s="57"/>
      <c r="P18" s="57"/>
      <c r="Q18" s="57"/>
      <c r="R18" s="57"/>
      <c r="S18" s="57"/>
      <c r="T18" s="62"/>
      <c r="U18" s="63">
        <f t="shared" si="2"/>
        <v>0</v>
      </c>
    </row>
    <row r="19" spans="1:21" ht="15" customHeight="1">
      <c r="A19" s="19">
        <v>11</v>
      </c>
      <c r="B19" s="19" t="s">
        <v>59</v>
      </c>
      <c r="C19" s="56">
        <v>0</v>
      </c>
      <c r="D19" s="57">
        <v>0</v>
      </c>
      <c r="E19" s="57">
        <v>16926.23</v>
      </c>
      <c r="F19" s="57">
        <v>109988.36</v>
      </c>
      <c r="G19" s="57">
        <v>20790.07</v>
      </c>
      <c r="H19" s="57">
        <v>26298.18</v>
      </c>
      <c r="I19" s="58">
        <f t="shared" si="0"/>
        <v>5508.110000000001</v>
      </c>
      <c r="J19" s="57">
        <v>67280.91</v>
      </c>
      <c r="K19" s="59">
        <v>64937.68</v>
      </c>
      <c r="L19" s="60">
        <f t="shared" si="1"/>
        <v>119063.25</v>
      </c>
      <c r="M19" s="57">
        <v>0</v>
      </c>
      <c r="N19" s="61">
        <v>0</v>
      </c>
      <c r="O19" s="57">
        <v>0</v>
      </c>
      <c r="P19" s="57">
        <v>0</v>
      </c>
      <c r="Q19" s="57">
        <v>19858.54</v>
      </c>
      <c r="R19" s="57">
        <v>52746.92</v>
      </c>
      <c r="S19" s="57">
        <v>46457.81</v>
      </c>
      <c r="T19" s="62">
        <v>0</v>
      </c>
      <c r="U19" s="63">
        <f t="shared" si="2"/>
        <v>119063.26999999999</v>
      </c>
    </row>
    <row r="20" spans="1:21" ht="15" customHeight="1">
      <c r="A20" s="118"/>
      <c r="B20" s="118" t="s">
        <v>60</v>
      </c>
      <c r="C20" s="68">
        <f aca="true" t="shared" si="3" ref="C20:K20">SUM(C9:C19)</f>
        <v>3735539</v>
      </c>
      <c r="D20" s="68">
        <f t="shared" si="3"/>
        <v>318518.48</v>
      </c>
      <c r="E20" s="68">
        <f t="shared" si="3"/>
        <v>26945.23</v>
      </c>
      <c r="F20" s="68">
        <f t="shared" si="3"/>
        <v>2048405.98</v>
      </c>
      <c r="G20" s="68">
        <f t="shared" si="3"/>
        <v>263676.64</v>
      </c>
      <c r="H20" s="68">
        <f t="shared" si="3"/>
        <v>282029.31</v>
      </c>
      <c r="I20" s="68">
        <f t="shared" si="3"/>
        <v>18352.670000000006</v>
      </c>
      <c r="J20" s="68">
        <f t="shared" si="3"/>
        <v>5924379.38</v>
      </c>
      <c r="K20" s="68">
        <f t="shared" si="3"/>
        <v>2001240.53</v>
      </c>
      <c r="L20" s="69">
        <f t="shared" si="1"/>
        <v>2187917.17</v>
      </c>
      <c r="M20" s="68">
        <f aca="true" t="shared" si="4" ref="M20:U20">SUM(M9:M19)</f>
        <v>312030</v>
      </c>
      <c r="N20" s="68">
        <f t="shared" si="4"/>
        <v>87448.11</v>
      </c>
      <c r="O20" s="68">
        <f t="shared" si="4"/>
        <v>67198</v>
      </c>
      <c r="P20" s="68">
        <f t="shared" si="4"/>
        <v>0</v>
      </c>
      <c r="Q20" s="68">
        <f t="shared" si="4"/>
        <v>371805.54</v>
      </c>
      <c r="R20" s="68">
        <f t="shared" si="4"/>
        <v>631969.92</v>
      </c>
      <c r="S20" s="68">
        <f t="shared" si="4"/>
        <v>705011.6599999999</v>
      </c>
      <c r="T20" s="68">
        <f t="shared" si="4"/>
        <v>12454</v>
      </c>
      <c r="U20" s="70">
        <f t="shared" si="4"/>
        <v>2187917.23</v>
      </c>
    </row>
    <row r="21" spans="1:21" ht="15" customHeight="1">
      <c r="A21" s="19">
        <v>12</v>
      </c>
      <c r="B21" s="19" t="s">
        <v>61</v>
      </c>
      <c r="C21" s="56">
        <v>0</v>
      </c>
      <c r="D21" s="57">
        <v>266660</v>
      </c>
      <c r="E21" s="57">
        <v>2045</v>
      </c>
      <c r="F21" s="57">
        <v>0</v>
      </c>
      <c r="G21" s="57">
        <v>12703</v>
      </c>
      <c r="H21" s="57">
        <v>11836</v>
      </c>
      <c r="I21" s="58">
        <f>+H21-G21</f>
        <v>-867</v>
      </c>
      <c r="J21" s="57">
        <v>335769</v>
      </c>
      <c r="K21" s="59">
        <v>432136</v>
      </c>
      <c r="L21" s="60">
        <f t="shared" si="1"/>
        <v>365939</v>
      </c>
      <c r="M21" s="57">
        <v>146989</v>
      </c>
      <c r="N21" s="61">
        <v>0</v>
      </c>
      <c r="O21" s="57">
        <v>136310</v>
      </c>
      <c r="P21" s="57">
        <v>0</v>
      </c>
      <c r="Q21" s="57">
        <v>75314</v>
      </c>
      <c r="R21" s="57">
        <v>0</v>
      </c>
      <c r="S21" s="57">
        <v>7326</v>
      </c>
      <c r="T21" s="62">
        <v>0</v>
      </c>
      <c r="U21" s="63">
        <f>SUM(M21:T21)</f>
        <v>365939</v>
      </c>
    </row>
    <row r="22" spans="1:21" ht="15" customHeight="1">
      <c r="A22" s="19">
        <v>13</v>
      </c>
      <c r="B22" s="19" t="s">
        <v>62</v>
      </c>
      <c r="C22" s="56">
        <v>73865</v>
      </c>
      <c r="D22" s="57">
        <v>9781</v>
      </c>
      <c r="E22" s="57">
        <v>6992</v>
      </c>
      <c r="F22" s="57">
        <v>88501</v>
      </c>
      <c r="G22" s="57">
        <v>59469</v>
      </c>
      <c r="H22" s="57">
        <v>69795</v>
      </c>
      <c r="I22" s="58">
        <f>+H22-G22</f>
        <v>10326</v>
      </c>
      <c r="J22" s="57">
        <v>289616</v>
      </c>
      <c r="K22" s="59">
        <v>1476162</v>
      </c>
      <c r="L22" s="60">
        <f t="shared" si="1"/>
        <v>1355359</v>
      </c>
      <c r="M22" s="57">
        <v>834849</v>
      </c>
      <c r="N22" s="61">
        <v>0</v>
      </c>
      <c r="O22" s="57">
        <v>218539</v>
      </c>
      <c r="P22" s="57">
        <v>0</v>
      </c>
      <c r="Q22" s="57">
        <v>31116</v>
      </c>
      <c r="R22" s="57">
        <v>270574</v>
      </c>
      <c r="S22" s="57">
        <v>0</v>
      </c>
      <c r="T22" s="62">
        <v>281</v>
      </c>
      <c r="U22" s="63">
        <f>SUM(M22:T22)</f>
        <v>1355359</v>
      </c>
    </row>
    <row r="23" spans="1:21" ht="15" customHeight="1">
      <c r="A23" s="19">
        <v>14</v>
      </c>
      <c r="B23" s="19" t="s">
        <v>63</v>
      </c>
      <c r="C23" s="56">
        <v>16759</v>
      </c>
      <c r="D23" s="57">
        <v>0</v>
      </c>
      <c r="E23" s="57">
        <v>30175</v>
      </c>
      <c r="F23" s="57">
        <v>14576</v>
      </c>
      <c r="G23" s="57">
        <v>25008</v>
      </c>
      <c r="H23" s="57">
        <v>22137</v>
      </c>
      <c r="I23" s="58">
        <f>+H23-G23</f>
        <v>-2871</v>
      </c>
      <c r="J23" s="57">
        <v>257076</v>
      </c>
      <c r="K23" s="59">
        <v>206591</v>
      </c>
      <c r="L23" s="60">
        <f t="shared" si="1"/>
        <v>13896</v>
      </c>
      <c r="M23" s="57">
        <v>0</v>
      </c>
      <c r="N23" s="61">
        <v>0</v>
      </c>
      <c r="O23" s="57">
        <v>0</v>
      </c>
      <c r="P23" s="57">
        <v>0</v>
      </c>
      <c r="Q23" s="57">
        <v>10121</v>
      </c>
      <c r="R23" s="57">
        <v>3775</v>
      </c>
      <c r="S23" s="57">
        <v>0</v>
      </c>
      <c r="T23" s="62">
        <v>0</v>
      </c>
      <c r="U23" s="63">
        <f>SUM(M23:T23)</f>
        <v>13896</v>
      </c>
    </row>
    <row r="24" spans="1:21" ht="15" customHeight="1">
      <c r="A24" s="118"/>
      <c r="B24" s="118" t="s">
        <v>64</v>
      </c>
      <c r="C24" s="68">
        <f aca="true" t="shared" si="5" ref="C24:K24">SUM(C21:C23)</f>
        <v>90624</v>
      </c>
      <c r="D24" s="68">
        <f t="shared" si="5"/>
        <v>276441</v>
      </c>
      <c r="E24" s="68">
        <f t="shared" si="5"/>
        <v>39212</v>
      </c>
      <c r="F24" s="68">
        <f t="shared" si="5"/>
        <v>103077</v>
      </c>
      <c r="G24" s="68">
        <f t="shared" si="5"/>
        <v>97180</v>
      </c>
      <c r="H24" s="68">
        <f t="shared" si="5"/>
        <v>103768</v>
      </c>
      <c r="I24" s="68">
        <f t="shared" si="5"/>
        <v>6588</v>
      </c>
      <c r="J24" s="68">
        <f t="shared" si="5"/>
        <v>882461</v>
      </c>
      <c r="K24" s="71">
        <f t="shared" si="5"/>
        <v>2114889</v>
      </c>
      <c r="L24" s="69">
        <f t="shared" si="1"/>
        <v>1735194</v>
      </c>
      <c r="M24" s="68">
        <f aca="true" t="shared" si="6" ref="M24:U24">SUM(M21:M23)</f>
        <v>981838</v>
      </c>
      <c r="N24" s="68">
        <f t="shared" si="6"/>
        <v>0</v>
      </c>
      <c r="O24" s="68">
        <f t="shared" si="6"/>
        <v>354849</v>
      </c>
      <c r="P24" s="68">
        <f t="shared" si="6"/>
        <v>0</v>
      </c>
      <c r="Q24" s="68">
        <f t="shared" si="6"/>
        <v>116551</v>
      </c>
      <c r="R24" s="68">
        <f t="shared" si="6"/>
        <v>274349</v>
      </c>
      <c r="S24" s="68">
        <f t="shared" si="6"/>
        <v>7326</v>
      </c>
      <c r="T24" s="68">
        <f t="shared" si="6"/>
        <v>281</v>
      </c>
      <c r="U24" s="70">
        <f t="shared" si="6"/>
        <v>1735194</v>
      </c>
    </row>
    <row r="25" spans="1:21" ht="15" customHeight="1">
      <c r="A25" s="19">
        <v>15</v>
      </c>
      <c r="B25" s="19" t="s">
        <v>65</v>
      </c>
      <c r="C25" s="56">
        <v>522936</v>
      </c>
      <c r="D25" s="57">
        <v>9065.11</v>
      </c>
      <c r="E25" s="57">
        <v>13560.22</v>
      </c>
      <c r="F25" s="57">
        <v>0</v>
      </c>
      <c r="G25" s="57">
        <v>0</v>
      </c>
      <c r="H25" s="57">
        <v>0</v>
      </c>
      <c r="I25" s="58">
        <f>+H25-G25</f>
        <v>0</v>
      </c>
      <c r="J25" s="57">
        <v>9065.11</v>
      </c>
      <c r="K25" s="59">
        <v>0</v>
      </c>
      <c r="L25" s="60">
        <f t="shared" si="1"/>
        <v>536496.22</v>
      </c>
      <c r="M25" s="57">
        <v>0</v>
      </c>
      <c r="N25" s="61">
        <v>0</v>
      </c>
      <c r="O25" s="57">
        <v>0</v>
      </c>
      <c r="P25" s="57">
        <v>0</v>
      </c>
      <c r="Q25" s="57">
        <v>0</v>
      </c>
      <c r="R25" s="57">
        <v>0</v>
      </c>
      <c r="S25" s="57">
        <v>536496.22</v>
      </c>
      <c r="T25" s="62">
        <v>0</v>
      </c>
      <c r="U25" s="63">
        <f>SUM(M25:T25)</f>
        <v>536496.22</v>
      </c>
    </row>
    <row r="26" spans="1:21" ht="15" customHeight="1">
      <c r="A26" s="19">
        <v>16</v>
      </c>
      <c r="B26" s="19" t="s">
        <v>66</v>
      </c>
      <c r="C26" s="56">
        <v>0</v>
      </c>
      <c r="D26" s="57">
        <v>43376</v>
      </c>
      <c r="E26" s="57">
        <v>0</v>
      </c>
      <c r="F26" s="57">
        <v>0</v>
      </c>
      <c r="G26" s="57">
        <v>1213</v>
      </c>
      <c r="H26" s="57">
        <v>3432</v>
      </c>
      <c r="I26" s="58">
        <f>+H26-G26</f>
        <v>2219</v>
      </c>
      <c r="J26" s="57">
        <v>41157</v>
      </c>
      <c r="K26" s="59">
        <v>41157</v>
      </c>
      <c r="L26" s="60">
        <f t="shared" si="1"/>
        <v>41157</v>
      </c>
      <c r="M26" s="57">
        <v>41157</v>
      </c>
      <c r="N26" s="61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62">
        <v>0</v>
      </c>
      <c r="U26" s="63">
        <f>SUM(M26:T26)</f>
        <v>41157</v>
      </c>
    </row>
    <row r="27" spans="1:21" ht="15" customHeight="1">
      <c r="A27" s="118"/>
      <c r="B27" s="118" t="s">
        <v>67</v>
      </c>
      <c r="C27" s="68">
        <f aca="true" t="shared" si="7" ref="C27:I27">SUM(C25:C26)</f>
        <v>522936</v>
      </c>
      <c r="D27" s="68">
        <f t="shared" si="7"/>
        <v>52441.11</v>
      </c>
      <c r="E27" s="68">
        <f t="shared" si="7"/>
        <v>13560.22</v>
      </c>
      <c r="F27" s="68">
        <f t="shared" si="7"/>
        <v>0</v>
      </c>
      <c r="G27" s="68">
        <f t="shared" si="7"/>
        <v>1213</v>
      </c>
      <c r="H27" s="68">
        <f t="shared" si="7"/>
        <v>3432</v>
      </c>
      <c r="I27" s="68">
        <f t="shared" si="7"/>
        <v>2219</v>
      </c>
      <c r="J27" s="68">
        <f>K27+L27-(C27+D27+E27+F27)</f>
        <v>38938</v>
      </c>
      <c r="K27" s="68">
        <f>SUM(J25:J26)</f>
        <v>50222.11</v>
      </c>
      <c r="L27" s="68">
        <f aca="true" t="shared" si="8" ref="L27:U27">SUM(L25:L26)</f>
        <v>577653.22</v>
      </c>
      <c r="M27" s="68">
        <f t="shared" si="8"/>
        <v>41157</v>
      </c>
      <c r="N27" s="68">
        <f t="shared" si="8"/>
        <v>0</v>
      </c>
      <c r="O27" s="68">
        <f t="shared" si="8"/>
        <v>0</v>
      </c>
      <c r="P27" s="68">
        <f t="shared" si="8"/>
        <v>0</v>
      </c>
      <c r="Q27" s="68">
        <f t="shared" si="8"/>
        <v>0</v>
      </c>
      <c r="R27" s="68">
        <f t="shared" si="8"/>
        <v>0</v>
      </c>
      <c r="S27" s="68">
        <f t="shared" si="8"/>
        <v>536496.22</v>
      </c>
      <c r="T27" s="68">
        <f t="shared" si="8"/>
        <v>0</v>
      </c>
      <c r="U27" s="70">
        <f t="shared" si="8"/>
        <v>577653.22</v>
      </c>
    </row>
    <row r="28" spans="1:21" ht="15" customHeight="1">
      <c r="A28" s="119"/>
      <c r="B28" s="119" t="s">
        <v>68</v>
      </c>
      <c r="C28" s="76">
        <f aca="true" t="shared" si="9" ref="C28:U28">+C20+C24+C27</f>
        <v>4349099</v>
      </c>
      <c r="D28" s="76">
        <f t="shared" si="9"/>
        <v>647400.59</v>
      </c>
      <c r="E28" s="76">
        <f t="shared" si="9"/>
        <v>79717.45</v>
      </c>
      <c r="F28" s="76">
        <f t="shared" si="9"/>
        <v>2151482.98</v>
      </c>
      <c r="G28" s="76">
        <f t="shared" si="9"/>
        <v>362069.64</v>
      </c>
      <c r="H28" s="76">
        <f t="shared" si="9"/>
        <v>389229.31</v>
      </c>
      <c r="I28" s="76">
        <f t="shared" si="9"/>
        <v>27159.670000000006</v>
      </c>
      <c r="J28" s="76">
        <f t="shared" si="9"/>
        <v>6845778.38</v>
      </c>
      <c r="K28" s="76">
        <f t="shared" si="9"/>
        <v>4166351.64</v>
      </c>
      <c r="L28" s="76">
        <f t="shared" si="9"/>
        <v>4500764.39</v>
      </c>
      <c r="M28" s="76">
        <f t="shared" si="9"/>
        <v>1335025</v>
      </c>
      <c r="N28" s="76">
        <f t="shared" si="9"/>
        <v>87448.11</v>
      </c>
      <c r="O28" s="76">
        <f t="shared" si="9"/>
        <v>422047</v>
      </c>
      <c r="P28" s="76">
        <f t="shared" si="9"/>
        <v>0</v>
      </c>
      <c r="Q28" s="76">
        <f t="shared" si="9"/>
        <v>488356.54</v>
      </c>
      <c r="R28" s="76">
        <f t="shared" si="9"/>
        <v>906318.92</v>
      </c>
      <c r="S28" s="76">
        <f t="shared" si="9"/>
        <v>1248833.88</v>
      </c>
      <c r="T28" s="76">
        <f t="shared" si="9"/>
        <v>12735</v>
      </c>
      <c r="U28" s="77">
        <f t="shared" si="9"/>
        <v>4500764.45</v>
      </c>
    </row>
  </sheetData>
  <sheetProtection selectLockedCells="1" selectUnlockedCells="1"/>
  <mergeCells count="29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140625" style="0" customWidth="1"/>
    <col min="3" max="3" width="9.7109375" style="0" customWidth="1"/>
    <col min="4" max="4" width="11.140625" style="0" customWidth="1"/>
    <col min="5" max="5" width="9.7109375" style="0" customWidth="1"/>
    <col min="6" max="6" width="11.57421875" style="0" customWidth="1"/>
    <col min="7" max="7" width="10.7109375" style="0" customWidth="1"/>
    <col min="8" max="8" width="10.8515625" style="0" customWidth="1"/>
    <col min="9" max="9" width="9.7109375" style="0" customWidth="1"/>
    <col min="10" max="10" width="11.8515625" style="0" customWidth="1"/>
    <col min="11" max="11" width="12.57421875" style="0" customWidth="1"/>
    <col min="12" max="12" width="13.1406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12.8515625" style="0" customWidth="1"/>
  </cols>
  <sheetData>
    <row r="1" spans="1:21" ht="21" customHeight="1">
      <c r="A1" s="95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 t="s">
        <v>1</v>
      </c>
      <c r="N1" s="40"/>
      <c r="O1" s="40"/>
      <c r="P1" s="40"/>
      <c r="Q1" s="40"/>
      <c r="R1" s="40"/>
      <c r="S1" s="40"/>
      <c r="T1" s="40"/>
      <c r="U1" s="40"/>
    </row>
    <row r="2" spans="1:21" ht="21" customHeight="1">
      <c r="A2" s="96"/>
      <c r="B2" s="97" t="s">
        <v>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3</v>
      </c>
      <c r="N2" s="98"/>
      <c r="O2" s="98"/>
      <c r="P2" s="98"/>
      <c r="Q2" s="98"/>
      <c r="R2" s="98"/>
      <c r="S2" s="98"/>
      <c r="T2" s="98"/>
      <c r="U2" s="98"/>
    </row>
    <row r="3" spans="1:21" ht="16.5" customHeight="1">
      <c r="A3" s="120"/>
      <c r="B3" s="120"/>
      <c r="C3" s="101" t="s">
        <v>4</v>
      </c>
      <c r="D3" s="101"/>
      <c r="E3" s="101"/>
      <c r="F3" s="101"/>
      <c r="G3" s="101"/>
      <c r="H3" s="101"/>
      <c r="I3" s="101"/>
      <c r="J3" s="101"/>
      <c r="K3" s="101"/>
      <c r="L3" s="101"/>
      <c r="M3" s="102" t="s">
        <v>5</v>
      </c>
      <c r="N3" s="102"/>
      <c r="O3" s="102"/>
      <c r="P3" s="102"/>
      <c r="Q3" s="102"/>
      <c r="R3" s="102"/>
      <c r="S3" s="102"/>
      <c r="T3" s="102"/>
      <c r="U3" s="102"/>
    </row>
    <row r="4" spans="1:21" ht="12.75" customHeight="1">
      <c r="A4" s="78" t="s">
        <v>6</v>
      </c>
      <c r="B4" s="79"/>
      <c r="C4" s="105" t="s">
        <v>7</v>
      </c>
      <c r="D4" s="106" t="s">
        <v>8</v>
      </c>
      <c r="E4" s="105" t="s">
        <v>9</v>
      </c>
      <c r="F4" s="106" t="s">
        <v>10</v>
      </c>
      <c r="G4" s="105" t="s">
        <v>11</v>
      </c>
      <c r="H4" s="106" t="s">
        <v>12</v>
      </c>
      <c r="I4" s="105" t="s">
        <v>13</v>
      </c>
      <c r="J4" s="106" t="s">
        <v>14</v>
      </c>
      <c r="K4" s="105" t="s">
        <v>15</v>
      </c>
      <c r="L4" s="106" t="s">
        <v>16</v>
      </c>
      <c r="M4" s="105" t="s">
        <v>17</v>
      </c>
      <c r="N4" s="106" t="s">
        <v>18</v>
      </c>
      <c r="O4" s="105" t="s">
        <v>19</v>
      </c>
      <c r="P4" s="106" t="s">
        <v>20</v>
      </c>
      <c r="Q4" s="105" t="s">
        <v>21</v>
      </c>
      <c r="R4" s="106" t="s">
        <v>22</v>
      </c>
      <c r="S4" s="105" t="s">
        <v>23</v>
      </c>
      <c r="T4" s="106" t="s">
        <v>24</v>
      </c>
      <c r="U4" s="105" t="s">
        <v>25</v>
      </c>
    </row>
    <row r="5" spans="1:21" ht="15.75" customHeight="1">
      <c r="A5" s="81" t="s">
        <v>81</v>
      </c>
      <c r="B5" s="121"/>
      <c r="C5" s="105"/>
      <c r="D5" s="106"/>
      <c r="E5" s="105"/>
      <c r="F5" s="106"/>
      <c r="G5" s="105"/>
      <c r="H5" s="106"/>
      <c r="I5" s="105"/>
      <c r="J5" s="106"/>
      <c r="K5" s="105"/>
      <c r="L5" s="106"/>
      <c r="M5" s="105"/>
      <c r="N5" s="106"/>
      <c r="O5" s="105"/>
      <c r="P5" s="106"/>
      <c r="Q5" s="105"/>
      <c r="R5" s="106"/>
      <c r="S5" s="105"/>
      <c r="T5" s="106"/>
      <c r="U5" s="105"/>
    </row>
    <row r="6" spans="1:21" ht="136.5" customHeight="1">
      <c r="A6" s="122"/>
      <c r="B6" s="123"/>
      <c r="C6" s="105"/>
      <c r="D6" s="106"/>
      <c r="E6" s="105"/>
      <c r="F6" s="106"/>
      <c r="G6" s="105"/>
      <c r="H6" s="106"/>
      <c r="I6" s="105"/>
      <c r="J6" s="106"/>
      <c r="K6" s="105"/>
      <c r="L6" s="106"/>
      <c r="M6" s="105"/>
      <c r="N6" s="106"/>
      <c r="O6" s="105"/>
      <c r="P6" s="106"/>
      <c r="Q6" s="105"/>
      <c r="R6" s="106"/>
      <c r="S6" s="105"/>
      <c r="T6" s="106"/>
      <c r="U6" s="105"/>
    </row>
    <row r="7" spans="1:21" ht="15" customHeight="1">
      <c r="A7" s="109" t="s">
        <v>27</v>
      </c>
      <c r="B7" s="110" t="s">
        <v>28</v>
      </c>
      <c r="C7" s="124" t="s">
        <v>29</v>
      </c>
      <c r="D7" s="124" t="s">
        <v>30</v>
      </c>
      <c r="E7" s="124" t="s">
        <v>31</v>
      </c>
      <c r="F7" s="124" t="s">
        <v>32</v>
      </c>
      <c r="G7" s="124" t="s">
        <v>33</v>
      </c>
      <c r="H7" s="124" t="s">
        <v>34</v>
      </c>
      <c r="I7" s="124" t="s">
        <v>35</v>
      </c>
      <c r="J7" s="124" t="s">
        <v>36</v>
      </c>
      <c r="K7" s="124" t="s">
        <v>37</v>
      </c>
      <c r="L7" s="124" t="s">
        <v>38</v>
      </c>
      <c r="M7" s="124" t="s">
        <v>39</v>
      </c>
      <c r="N7" s="124" t="s">
        <v>40</v>
      </c>
      <c r="O7" s="124" t="s">
        <v>41</v>
      </c>
      <c r="P7" s="124" t="s">
        <v>42</v>
      </c>
      <c r="Q7" s="124" t="s">
        <v>43</v>
      </c>
      <c r="R7" s="124" t="s">
        <v>44</v>
      </c>
      <c r="S7" s="124" t="s">
        <v>45</v>
      </c>
      <c r="T7" s="124" t="s">
        <v>46</v>
      </c>
      <c r="U7" s="124" t="s">
        <v>47</v>
      </c>
    </row>
    <row r="8" spans="1:21" ht="15" customHeight="1">
      <c r="A8" s="112" t="s">
        <v>69</v>
      </c>
      <c r="B8" s="112"/>
      <c r="C8" s="125"/>
      <c r="D8" s="126"/>
      <c r="E8" s="126"/>
      <c r="F8" s="126"/>
      <c r="G8" s="126"/>
      <c r="H8" s="126"/>
      <c r="I8" s="126"/>
      <c r="J8" s="125"/>
      <c r="K8" s="126"/>
      <c r="L8" s="125"/>
      <c r="M8" s="125"/>
      <c r="N8" s="125"/>
      <c r="O8" s="126"/>
      <c r="P8" s="126"/>
      <c r="Q8" s="126"/>
      <c r="R8" s="126"/>
      <c r="S8" s="126"/>
      <c r="T8" s="126"/>
      <c r="U8" s="125"/>
    </row>
    <row r="9" spans="1:21" ht="15" customHeight="1">
      <c r="A9" s="1">
        <v>17</v>
      </c>
      <c r="B9" s="1" t="s">
        <v>70</v>
      </c>
      <c r="C9" s="127"/>
      <c r="D9" s="86">
        <v>64334</v>
      </c>
      <c r="E9" s="86">
        <v>0</v>
      </c>
      <c r="F9" s="86">
        <v>0</v>
      </c>
      <c r="G9" s="87">
        <v>8713</v>
      </c>
      <c r="H9" s="86">
        <v>12705</v>
      </c>
      <c r="I9" s="88">
        <f aca="true" t="shared" si="0" ref="I9:I17">+H9-G9</f>
        <v>3992</v>
      </c>
      <c r="J9" s="89"/>
      <c r="K9" s="87">
        <v>974061</v>
      </c>
      <c r="L9" s="88">
        <f aca="true" t="shared" si="1" ref="L9:L17">+C9+D9+E9+F9-I9-J9+K9</f>
        <v>1034403</v>
      </c>
      <c r="M9" s="87">
        <v>0</v>
      </c>
      <c r="N9" s="89"/>
      <c r="O9" s="87">
        <v>152915</v>
      </c>
      <c r="P9" s="87">
        <v>0</v>
      </c>
      <c r="Q9" s="87">
        <v>262096</v>
      </c>
      <c r="R9" s="87">
        <v>261523</v>
      </c>
      <c r="S9" s="87">
        <v>35776</v>
      </c>
      <c r="T9" s="87">
        <v>322093</v>
      </c>
      <c r="U9" s="88">
        <f aca="true" t="shared" si="2" ref="U9:U17">SUM(M9:T9)</f>
        <v>1034403</v>
      </c>
    </row>
    <row r="10" spans="1:21" ht="15" customHeight="1">
      <c r="A10" s="1">
        <v>18</v>
      </c>
      <c r="B10" s="1" t="s">
        <v>71</v>
      </c>
      <c r="C10" s="127"/>
      <c r="D10" s="86">
        <v>177291</v>
      </c>
      <c r="E10" s="86">
        <v>3633.05</v>
      </c>
      <c r="F10" s="86">
        <v>0</v>
      </c>
      <c r="G10" s="87">
        <v>17547.72</v>
      </c>
      <c r="H10" s="86">
        <v>19953.72</v>
      </c>
      <c r="I10" s="88">
        <f t="shared" si="0"/>
        <v>2406</v>
      </c>
      <c r="J10" s="89"/>
      <c r="K10" s="87">
        <v>570196</v>
      </c>
      <c r="L10" s="88">
        <f t="shared" si="1"/>
        <v>748714.05</v>
      </c>
      <c r="M10" s="87">
        <v>10</v>
      </c>
      <c r="N10" s="89"/>
      <c r="O10" s="87">
        <v>165599</v>
      </c>
      <c r="P10" s="87">
        <v>0</v>
      </c>
      <c r="Q10" s="87">
        <v>193639</v>
      </c>
      <c r="R10" s="87">
        <v>104288</v>
      </c>
      <c r="S10" s="87">
        <v>34701.05</v>
      </c>
      <c r="T10" s="87">
        <v>250477</v>
      </c>
      <c r="U10" s="88">
        <f t="shared" si="2"/>
        <v>748714.05</v>
      </c>
    </row>
    <row r="11" spans="1:21" ht="15" customHeight="1">
      <c r="A11" s="1">
        <v>19</v>
      </c>
      <c r="B11" s="1" t="s">
        <v>72</v>
      </c>
      <c r="C11" s="127"/>
      <c r="D11" s="86">
        <v>34675.58</v>
      </c>
      <c r="E11" s="86">
        <v>4002.15</v>
      </c>
      <c r="F11" s="86">
        <v>0</v>
      </c>
      <c r="G11" s="87">
        <v>5785.81</v>
      </c>
      <c r="H11" s="86">
        <v>3265.93</v>
      </c>
      <c r="I11" s="88">
        <f t="shared" si="0"/>
        <v>-2519.8800000000006</v>
      </c>
      <c r="J11" s="89"/>
      <c r="K11" s="87">
        <v>141783</v>
      </c>
      <c r="L11" s="88">
        <f t="shared" si="1"/>
        <v>182980.61</v>
      </c>
      <c r="M11" s="87">
        <v>0</v>
      </c>
      <c r="N11" s="89"/>
      <c r="O11" s="87">
        <v>39884</v>
      </c>
      <c r="P11" s="87">
        <v>0</v>
      </c>
      <c r="Q11" s="87">
        <v>4427</v>
      </c>
      <c r="R11" s="87">
        <v>13156</v>
      </c>
      <c r="S11" s="87">
        <v>0</v>
      </c>
      <c r="T11" s="87">
        <v>125513.61</v>
      </c>
      <c r="U11" s="88">
        <f t="shared" si="2"/>
        <v>182980.61</v>
      </c>
    </row>
    <row r="12" spans="1:21" ht="15" customHeight="1">
      <c r="A12" s="1">
        <v>20</v>
      </c>
      <c r="B12" s="1" t="s">
        <v>73</v>
      </c>
      <c r="C12" s="127"/>
      <c r="D12" s="86">
        <v>104552</v>
      </c>
      <c r="E12" s="86">
        <v>0</v>
      </c>
      <c r="F12" s="86">
        <v>98994</v>
      </c>
      <c r="G12" s="87">
        <v>13755</v>
      </c>
      <c r="H12" s="86">
        <v>28245</v>
      </c>
      <c r="I12" s="88">
        <f t="shared" si="0"/>
        <v>14490</v>
      </c>
      <c r="J12" s="89"/>
      <c r="K12" s="87">
        <v>382816</v>
      </c>
      <c r="L12" s="88">
        <f t="shared" si="1"/>
        <v>571872</v>
      </c>
      <c r="M12" s="87">
        <v>158128</v>
      </c>
      <c r="N12" s="89"/>
      <c r="O12" s="87">
        <v>68648</v>
      </c>
      <c r="P12" s="87">
        <v>0</v>
      </c>
      <c r="Q12" s="87">
        <v>319298</v>
      </c>
      <c r="R12" s="87">
        <v>25798</v>
      </c>
      <c r="S12" s="87">
        <v>0</v>
      </c>
      <c r="T12" s="87">
        <v>0</v>
      </c>
      <c r="U12" s="88">
        <f t="shared" si="2"/>
        <v>571872</v>
      </c>
    </row>
    <row r="13" spans="1:21" ht="15" customHeight="1">
      <c r="A13" s="1">
        <v>21</v>
      </c>
      <c r="B13" s="1" t="s">
        <v>74</v>
      </c>
      <c r="C13" s="127"/>
      <c r="D13" s="86">
        <v>1991</v>
      </c>
      <c r="E13" s="86">
        <v>28</v>
      </c>
      <c r="F13" s="86">
        <v>0</v>
      </c>
      <c r="G13" s="87">
        <v>1981</v>
      </c>
      <c r="H13" s="86">
        <v>1127</v>
      </c>
      <c r="I13" s="88">
        <f t="shared" si="0"/>
        <v>-854</v>
      </c>
      <c r="J13" s="89"/>
      <c r="K13" s="87">
        <v>33532</v>
      </c>
      <c r="L13" s="88">
        <f t="shared" si="1"/>
        <v>36405</v>
      </c>
      <c r="M13" s="87">
        <v>0</v>
      </c>
      <c r="N13" s="89"/>
      <c r="O13" s="87">
        <v>0</v>
      </c>
      <c r="P13" s="87">
        <v>0</v>
      </c>
      <c r="Q13" s="87">
        <v>34842</v>
      </c>
      <c r="R13" s="87">
        <v>1563</v>
      </c>
      <c r="S13" s="87">
        <v>0</v>
      </c>
      <c r="T13" s="87">
        <v>0</v>
      </c>
      <c r="U13" s="88">
        <f t="shared" si="2"/>
        <v>36405</v>
      </c>
    </row>
    <row r="14" spans="1:21" ht="15" customHeight="1">
      <c r="A14" s="1">
        <v>22</v>
      </c>
      <c r="B14" s="1" t="s">
        <v>75</v>
      </c>
      <c r="C14" s="127"/>
      <c r="D14" s="86">
        <v>0</v>
      </c>
      <c r="E14" s="86">
        <v>0</v>
      </c>
      <c r="F14" s="86">
        <v>0</v>
      </c>
      <c r="G14" s="87">
        <v>4464</v>
      </c>
      <c r="H14" s="86">
        <v>4683</v>
      </c>
      <c r="I14" s="88">
        <f t="shared" si="0"/>
        <v>219</v>
      </c>
      <c r="J14" s="89"/>
      <c r="K14" s="87">
        <v>53151</v>
      </c>
      <c r="L14" s="88">
        <f t="shared" si="1"/>
        <v>52932</v>
      </c>
      <c r="M14" s="87">
        <v>0</v>
      </c>
      <c r="N14" s="89"/>
      <c r="O14" s="87">
        <v>35835</v>
      </c>
      <c r="P14" s="87">
        <v>0</v>
      </c>
      <c r="Q14" s="87">
        <v>7797</v>
      </c>
      <c r="R14" s="87">
        <v>7780</v>
      </c>
      <c r="S14" s="87">
        <v>0</v>
      </c>
      <c r="T14" s="87">
        <v>1520</v>
      </c>
      <c r="U14" s="88">
        <f t="shared" si="2"/>
        <v>52932</v>
      </c>
    </row>
    <row r="15" spans="1:21" ht="15" customHeight="1">
      <c r="A15" s="1">
        <v>23</v>
      </c>
      <c r="B15" s="1" t="s">
        <v>76</v>
      </c>
      <c r="C15" s="127"/>
      <c r="D15" s="86"/>
      <c r="E15" s="86"/>
      <c r="F15" s="86"/>
      <c r="G15" s="87"/>
      <c r="H15" s="86"/>
      <c r="I15" s="88">
        <f t="shared" si="0"/>
        <v>0</v>
      </c>
      <c r="J15" s="89"/>
      <c r="K15" s="87"/>
      <c r="L15" s="88">
        <f t="shared" si="1"/>
        <v>0</v>
      </c>
      <c r="M15" s="87"/>
      <c r="N15" s="89"/>
      <c r="O15" s="87"/>
      <c r="P15" s="87"/>
      <c r="Q15" s="87"/>
      <c r="R15" s="87"/>
      <c r="S15" s="87"/>
      <c r="T15" s="87"/>
      <c r="U15" s="88">
        <f t="shared" si="2"/>
        <v>0</v>
      </c>
    </row>
    <row r="16" spans="1:21" ht="15" customHeight="1">
      <c r="A16" s="1">
        <v>24</v>
      </c>
      <c r="B16" s="1" t="s">
        <v>77</v>
      </c>
      <c r="C16" s="127"/>
      <c r="D16" s="86">
        <v>1274</v>
      </c>
      <c r="E16" s="86">
        <v>0</v>
      </c>
      <c r="F16" s="86">
        <v>1004</v>
      </c>
      <c r="G16" s="86">
        <v>7857</v>
      </c>
      <c r="H16" s="86">
        <v>15739</v>
      </c>
      <c r="I16" s="88">
        <f t="shared" si="0"/>
        <v>7882</v>
      </c>
      <c r="J16" s="89"/>
      <c r="K16" s="87">
        <v>86439</v>
      </c>
      <c r="L16" s="88">
        <f t="shared" si="1"/>
        <v>80835</v>
      </c>
      <c r="M16" s="87">
        <v>0</v>
      </c>
      <c r="N16" s="89"/>
      <c r="O16" s="87">
        <v>46652</v>
      </c>
      <c r="P16" s="87">
        <v>0</v>
      </c>
      <c r="Q16" s="87">
        <v>1595</v>
      </c>
      <c r="R16" s="87">
        <v>32588</v>
      </c>
      <c r="S16" s="87">
        <v>0</v>
      </c>
      <c r="T16" s="87">
        <v>0</v>
      </c>
      <c r="U16" s="88">
        <f t="shared" si="2"/>
        <v>80835</v>
      </c>
    </row>
    <row r="17" spans="1:21" ht="15" customHeight="1">
      <c r="A17" s="1">
        <v>25</v>
      </c>
      <c r="B17" s="1" t="s">
        <v>78</v>
      </c>
      <c r="C17" s="127"/>
      <c r="D17" s="86">
        <v>0</v>
      </c>
      <c r="E17" s="86">
        <v>0</v>
      </c>
      <c r="F17" s="86">
        <v>1429</v>
      </c>
      <c r="G17" s="86">
        <v>32767</v>
      </c>
      <c r="H17" s="86">
        <v>39768</v>
      </c>
      <c r="I17" s="88">
        <f t="shared" si="0"/>
        <v>7001</v>
      </c>
      <c r="J17" s="89"/>
      <c r="K17" s="87">
        <v>416493.91</v>
      </c>
      <c r="L17" s="88">
        <f t="shared" si="1"/>
        <v>410921.91</v>
      </c>
      <c r="M17" s="87">
        <v>0</v>
      </c>
      <c r="N17" s="89"/>
      <c r="O17" s="87">
        <v>0</v>
      </c>
      <c r="P17" s="87">
        <v>0</v>
      </c>
      <c r="Q17" s="87">
        <v>267326</v>
      </c>
      <c r="R17" s="87">
        <v>143595.91</v>
      </c>
      <c r="S17" s="87">
        <v>0</v>
      </c>
      <c r="T17" s="87">
        <v>0</v>
      </c>
      <c r="U17" s="88">
        <f t="shared" si="2"/>
        <v>410921.91000000003</v>
      </c>
    </row>
    <row r="18" spans="1:21" ht="15" customHeight="1">
      <c r="A18" s="128"/>
      <c r="B18" s="128" t="s">
        <v>79</v>
      </c>
      <c r="C18" s="91">
        <f aca="true" t="shared" si="3" ref="C18:U18">SUM(C9:C17)</f>
        <v>0</v>
      </c>
      <c r="D18" s="92">
        <f t="shared" si="3"/>
        <v>384117.58</v>
      </c>
      <c r="E18" s="92">
        <f t="shared" si="3"/>
        <v>7663.200000000001</v>
      </c>
      <c r="F18" s="92">
        <f t="shared" si="3"/>
        <v>101427</v>
      </c>
      <c r="G18" s="92">
        <f t="shared" si="3"/>
        <v>92870.53</v>
      </c>
      <c r="H18" s="92">
        <f t="shared" si="3"/>
        <v>125486.65</v>
      </c>
      <c r="I18" s="93">
        <f t="shared" si="3"/>
        <v>32616.12</v>
      </c>
      <c r="J18" s="92">
        <f t="shared" si="3"/>
        <v>0</v>
      </c>
      <c r="K18" s="94">
        <f t="shared" si="3"/>
        <v>2658471.91</v>
      </c>
      <c r="L18" s="93">
        <f t="shared" si="3"/>
        <v>3119063.5700000003</v>
      </c>
      <c r="M18" s="93">
        <f t="shared" si="3"/>
        <v>158138</v>
      </c>
      <c r="N18" s="93">
        <f t="shared" si="3"/>
        <v>0</v>
      </c>
      <c r="O18" s="92">
        <f t="shared" si="3"/>
        <v>509533</v>
      </c>
      <c r="P18" s="92">
        <f t="shared" si="3"/>
        <v>0</v>
      </c>
      <c r="Q18" s="92">
        <f t="shared" si="3"/>
        <v>1091020</v>
      </c>
      <c r="R18" s="92">
        <f t="shared" si="3"/>
        <v>590291.91</v>
      </c>
      <c r="S18" s="92">
        <f t="shared" si="3"/>
        <v>70477.05</v>
      </c>
      <c r="T18" s="92">
        <f t="shared" si="3"/>
        <v>699603.61</v>
      </c>
      <c r="U18" s="93">
        <f t="shared" si="3"/>
        <v>3119063.5700000003</v>
      </c>
    </row>
    <row r="22" spans="7:10" ht="15" customHeight="1">
      <c r="G22" s="129" t="s">
        <v>80</v>
      </c>
      <c r="H22" s="129"/>
      <c r="I22" s="129"/>
      <c r="J22" s="8">
        <f>+('semilavorati aggregato'!J28)-('semilavorati aggregato'!K28+'monomeri aggregato'!K18)</f>
        <v>20954.829999999143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2018-05-08T12:45:48Z</cp:lastPrinted>
  <dcterms:created xsi:type="dcterms:W3CDTF">2018-05-08T08:37:48Z</dcterms:created>
  <dcterms:modified xsi:type="dcterms:W3CDTF">2018-05-08T12:45:56Z</dcterms:modified>
  <cp:category/>
  <cp:version/>
  <cp:contentType/>
  <cp:contentStatus/>
</cp:coreProperties>
</file>