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<sst xmlns="http://schemas.openxmlformats.org/spreadsheetml/2006/main" count="258" uniqueCount="82">
  <si>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</si>
  <si>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</si>
  <si>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</si>
  <si>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</si>
  <si>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</si>
  <si>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</si>
  <si>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</si>
  <si>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</si>
  <si>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</si>
  <si>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</si>
  <si>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</si>
  <si>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</si>
  <si>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</si>
  <si>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</si>
  <si>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</si>
  <si>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</si>
  <si>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</si>
  <si>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</si>
  <si>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</si>
  <si>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</si>
  <si>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</si>
  <si>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</si>
  <si>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</si>
  <si>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</si>
  <si>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</si>
  <si>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</si>
  <si>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maggio 2017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</si>
  <si>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</si>
  <si>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</si>
  <si>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</si>
  <si>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</si>
  <si>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</si>
  <si>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</si>
  <si>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</si>
  <si>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</si>
  <si>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</si>
  <si>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</si>
  <si>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</si>
  <si>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</si>
  <si>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</si>
  <si>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</si>
  <si>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</si>
  <si>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</si>
  <si>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</si>
  <si>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</si>
  <si>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</si>
  <si>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</si>
  <si>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</si>
  <si>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</si>
  <si>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</si>
  <si>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</si>
  <si>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</si>
  <si>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</si>
  <si>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</si>
  <si>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</si>
  <si>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</si>
  <si>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</si>
  <si>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</si>
  <si>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</si>
  <si>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</si>
  <si>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</si>
  <si>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</si>
  <si>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</si>
  <si>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</si>
  <si>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</si>
  <si>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</si>
  <si>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</si>
  <si>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</si>
  <si>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</si>
  <si>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</si>
  <si>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</si>
  <si>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</si>
  <si>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</si>
  <si>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</si>
  <si>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</si>
  <si>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</si>
  <si>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</si>
  <si>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</si>
  <si>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</si>
  <si>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</si>
  <si>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</si>
  <si>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gennaio-maggio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</si>
</sst>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2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3" fillId="42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36" xfId="0" applyFont="1" applyFill="1" applyBorder="1" applyAlignment="1" applyProtection="1">
      <alignment horizontal="center" textRotation="90" wrapText="1"/>
      <protection/>
    </xf>
    <xf numFmtId="0" fontId="0" fillId="33" borderId="37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6" borderId="4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37" xfId="0" applyFont="1" applyFill="1" applyBorder="1" applyAlignment="1" applyProtection="1">
      <alignment horizontal="lef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40" xfId="0" applyNumberFormat="1" applyFont="1" applyFill="1" applyBorder="1" applyAlignment="1" applyProtection="1">
      <alignment horizontal="right"/>
      <protection/>
    </xf>
    <xf numFmtId="4" fontId="11" fillId="39" borderId="38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40" xfId="0" applyNumberFormat="1" applyFont="1" applyFill="1" applyBorder="1" applyAlignment="1" applyProtection="1">
      <alignment horizontal="righ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37" xfId="0" applyFont="1" applyFill="1" applyBorder="1" applyAlignment="1" applyProtection="1">
      <alignment horizontal="lef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40" xfId="0" applyNumberFormat="1" applyFont="1" applyFill="1" applyBorder="1" applyAlignment="1" applyProtection="1">
      <alignment horizontal="right"/>
      <protection/>
    </xf>
    <xf numFmtId="0" fontId="27" fillId="36" borderId="24" xfId="0" applyFont="1" applyFill="1" applyBorder="1" applyAlignment="1" applyProtection="1">
      <alignment horizontal="center" wrapText="1"/>
      <protection/>
    </xf>
    <xf numFmtId="0" fontId="27" fillId="36" borderId="25" xfId="0" applyFont="1" applyFill="1" applyBorder="1" applyAlignment="1" applyProtection="1">
      <alignment horizontal="center" wrapText="1"/>
      <protection/>
    </xf>
    <xf numFmtId="0" fontId="27" fillId="36" borderId="26" xfId="0" applyFont="1" applyFill="1" applyBorder="1" applyAlignment="1" applyProtection="1">
      <alignment horizontal="center" wrapText="1"/>
      <protection/>
    </xf>
    <xf numFmtId="0" fontId="27" fillId="36" borderId="20" xfId="0" applyFont="1" applyFill="1" applyBorder="1" applyAlignment="1" applyProtection="1">
      <alignment horizontal="center" wrapText="1"/>
      <protection/>
    </xf>
    <xf numFmtId="0" fontId="27" fillId="36" borderId="0" xfId="0" applyFont="1" applyFill="1" applyBorder="1" applyAlignment="1" applyProtection="1">
      <alignment horizontal="center" wrapText="1"/>
      <protection/>
    </xf>
    <xf numFmtId="0" fontId="27" fillId="36" borderId="21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lef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0" fontId="3" fillId="41" borderId="41" xfId="0" applyFont="1" applyFill="1" applyBorder="1" applyAlignment="1" applyProtection="1">
      <alignment horizontal="left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44" borderId="42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42" borderId="22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14"/>
      <c r="B3" s="23"/>
      <c r="C3" s="13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30" t="s">
        <v>6</v>
      </c>
      <c r="B4" s="31"/>
      <c r="C4" s="32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25" t="s">
        <v>26</v>
      </c>
      <c r="B5" s="50"/>
      <c r="C5" s="26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24.5" customHeight="1">
      <c r="A6" s="25"/>
      <c r="B6" s="50"/>
      <c r="C6" s="26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5" t="s">
        <v>47</v>
      </c>
    </row>
    <row r="8" spans="1:22" ht="15" customHeight="1">
      <c r="A8" s="28" t="s">
        <v>48</v>
      </c>
      <c r="B8" s="28"/>
      <c r="C8" s="29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35" t="s">
        <v>49</v>
      </c>
      <c r="C9" s="55"/>
      <c r="D9" s="56">
        <v>6858</v>
      </c>
      <c r="E9" s="56">
        <v>0</v>
      </c>
      <c r="F9" s="56">
        <v>0</v>
      </c>
      <c r="G9" s="57">
        <v>0</v>
      </c>
      <c r="H9" s="57">
        <v>0</v>
      </c>
      <c r="I9" s="57">
        <v>0</v>
      </c>
      <c r="J9" s="58">
        <f aca="true" t="shared" si="0" ref="J9:J19">+I9-H9</f>
        <v>0</v>
      </c>
      <c r="K9" s="57">
        <v>4955</v>
      </c>
      <c r="L9" s="59">
        <v>65855.78</v>
      </c>
      <c r="M9" s="60">
        <f aca="true" t="shared" si="1" ref="M9:M26">D9+E9+F9+G9-(J9+K9)+L9</f>
        <v>67758.78</v>
      </c>
      <c r="N9" s="57">
        <v>4268</v>
      </c>
      <c r="O9" s="61">
        <v>7372</v>
      </c>
      <c r="P9" s="57">
        <v>0</v>
      </c>
      <c r="Q9" s="57">
        <v>0</v>
      </c>
      <c r="R9" s="57">
        <v>0</v>
      </c>
      <c r="S9" s="57">
        <v>0</v>
      </c>
      <c r="T9" s="57">
        <v>55396.78</v>
      </c>
      <c r="U9" s="62">
        <v>722</v>
      </c>
      <c r="V9" s="63">
        <f aca="true" t="shared" si="2" ref="V9:V19">SUM(N9:U9)</f>
        <v>67758.78</v>
      </c>
    </row>
    <row r="10" spans="1:22" ht="15" customHeight="1">
      <c r="A10" s="19">
        <v>2</v>
      </c>
      <c r="B10" s="35" t="s">
        <v>50</v>
      </c>
      <c r="C10" s="55"/>
      <c r="D10" s="56">
        <v>11320</v>
      </c>
      <c r="E10" s="56">
        <v>0</v>
      </c>
      <c r="F10" s="56">
        <v>0</v>
      </c>
      <c r="G10" s="57">
        <v>9911</v>
      </c>
      <c r="H10" s="57">
        <v>8872</v>
      </c>
      <c r="I10" s="57">
        <v>10274</v>
      </c>
      <c r="J10" s="58">
        <f t="shared" si="0"/>
        <v>1402</v>
      </c>
      <c r="K10" s="57">
        <v>20178</v>
      </c>
      <c r="L10" s="59">
        <v>10893</v>
      </c>
      <c r="M10" s="60">
        <f t="shared" si="1"/>
        <v>10544</v>
      </c>
      <c r="N10" s="57">
        <v>5607</v>
      </c>
      <c r="O10" s="61">
        <v>0</v>
      </c>
      <c r="P10" s="57">
        <v>4587</v>
      </c>
      <c r="Q10" s="57">
        <v>0</v>
      </c>
      <c r="R10" s="57">
        <v>116</v>
      </c>
      <c r="S10" s="57">
        <v>0</v>
      </c>
      <c r="T10" s="57">
        <v>234</v>
      </c>
      <c r="U10" s="62">
        <v>0</v>
      </c>
      <c r="V10" s="63">
        <f t="shared" si="2"/>
        <v>10544</v>
      </c>
    </row>
    <row r="11" spans="1:22" ht="15" customHeight="1">
      <c r="A11" s="20">
        <v>3</v>
      </c>
      <c r="B11" s="64" t="s">
        <v>51</v>
      </c>
      <c r="C11" s="65"/>
      <c r="D11" s="56">
        <v>176389</v>
      </c>
      <c r="E11" s="56">
        <v>23955</v>
      </c>
      <c r="F11" s="56">
        <v>0</v>
      </c>
      <c r="G11" s="56">
        <v>123045</v>
      </c>
      <c r="H11" s="57">
        <v>89938</v>
      </c>
      <c r="I11" s="57">
        <v>77782</v>
      </c>
      <c r="J11" s="58">
        <f t="shared" si="0"/>
        <v>-12156</v>
      </c>
      <c r="K11" s="57">
        <v>335545</v>
      </c>
      <c r="L11" s="59">
        <v>0</v>
      </c>
      <c r="M11" s="60">
        <f t="shared" si="1"/>
        <v>0</v>
      </c>
      <c r="N11" s="57">
        <v>0</v>
      </c>
      <c r="O11" s="61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62">
        <v>0</v>
      </c>
      <c r="V11" s="63">
        <f t="shared" si="2"/>
        <v>0</v>
      </c>
    </row>
    <row r="12" spans="1:22" ht="15" customHeight="1">
      <c r="A12" s="19">
        <v>4</v>
      </c>
      <c r="B12" s="35" t="s">
        <v>52</v>
      </c>
      <c r="C12" s="55"/>
      <c r="D12" s="56">
        <v>50099</v>
      </c>
      <c r="E12" s="56">
        <v>0</v>
      </c>
      <c r="F12" s="56">
        <v>0</v>
      </c>
      <c r="G12" s="57">
        <v>0</v>
      </c>
      <c r="H12" s="57">
        <v>36963</v>
      </c>
      <c r="I12" s="56">
        <v>50204</v>
      </c>
      <c r="J12" s="58">
        <f t="shared" si="0"/>
        <v>13241</v>
      </c>
      <c r="K12" s="57">
        <v>36858</v>
      </c>
      <c r="L12" s="59">
        <v>0</v>
      </c>
      <c r="M12" s="60">
        <f t="shared" si="1"/>
        <v>0</v>
      </c>
      <c r="N12" s="57">
        <v>0</v>
      </c>
      <c r="O12" s="61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62">
        <v>0</v>
      </c>
      <c r="V12" s="63">
        <f t="shared" si="2"/>
        <v>0</v>
      </c>
    </row>
    <row r="13" spans="1:22" ht="15" customHeight="1">
      <c r="A13" s="19">
        <v>5</v>
      </c>
      <c r="B13" s="35" t="s">
        <v>53</v>
      </c>
      <c r="C13" s="55"/>
      <c r="D13" s="56">
        <v>34631</v>
      </c>
      <c r="E13" s="56">
        <v>0</v>
      </c>
      <c r="F13" s="56">
        <v>0</v>
      </c>
      <c r="G13" s="57">
        <v>73716</v>
      </c>
      <c r="H13" s="57">
        <v>41977</v>
      </c>
      <c r="I13" s="57">
        <v>55425</v>
      </c>
      <c r="J13" s="58">
        <f t="shared" si="0"/>
        <v>13448</v>
      </c>
      <c r="K13" s="57">
        <v>113278</v>
      </c>
      <c r="L13" s="59">
        <v>96211</v>
      </c>
      <c r="M13" s="60">
        <f t="shared" si="1"/>
        <v>77832</v>
      </c>
      <c r="N13" s="57">
        <v>0</v>
      </c>
      <c r="O13" s="61">
        <v>0</v>
      </c>
      <c r="P13" s="57">
        <v>0</v>
      </c>
      <c r="Q13" s="57">
        <v>0</v>
      </c>
      <c r="R13" s="57">
        <v>32455</v>
      </c>
      <c r="S13" s="57">
        <v>45377</v>
      </c>
      <c r="T13" s="57">
        <v>0</v>
      </c>
      <c r="U13" s="62">
        <v>0</v>
      </c>
      <c r="V13" s="63">
        <f t="shared" si="2"/>
        <v>77832</v>
      </c>
    </row>
    <row r="14" spans="1:22" ht="15" customHeight="1">
      <c r="A14" s="19">
        <v>6</v>
      </c>
      <c r="B14" s="35" t="s">
        <v>54</v>
      </c>
      <c r="C14" s="55"/>
      <c r="D14" s="56">
        <v>34360</v>
      </c>
      <c r="E14" s="57">
        <v>0</v>
      </c>
      <c r="F14" s="57">
        <v>0</v>
      </c>
      <c r="G14" s="57">
        <v>0</v>
      </c>
      <c r="H14" s="57">
        <v>11206</v>
      </c>
      <c r="I14" s="57">
        <v>8484</v>
      </c>
      <c r="J14" s="58">
        <f t="shared" si="0"/>
        <v>-2722</v>
      </c>
      <c r="K14" s="57">
        <v>35382</v>
      </c>
      <c r="L14" s="59">
        <v>27346</v>
      </c>
      <c r="M14" s="60">
        <f t="shared" si="1"/>
        <v>29046</v>
      </c>
      <c r="N14" s="57">
        <v>29046</v>
      </c>
      <c r="O14" s="61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62">
        <v>0</v>
      </c>
      <c r="V14" s="63">
        <f t="shared" si="2"/>
        <v>29046</v>
      </c>
    </row>
    <row r="15" spans="1:22" ht="15" customHeight="1">
      <c r="A15" s="19">
        <v>7</v>
      </c>
      <c r="B15" s="35" t="s">
        <v>55</v>
      </c>
      <c r="C15" s="55"/>
      <c r="D15" s="56">
        <v>10483</v>
      </c>
      <c r="E15" s="57">
        <v>0</v>
      </c>
      <c r="F15" s="57">
        <v>0</v>
      </c>
      <c r="G15" s="57">
        <v>6464.54</v>
      </c>
      <c r="H15" s="57">
        <v>11457.61</v>
      </c>
      <c r="I15" s="57">
        <v>12048.23</v>
      </c>
      <c r="J15" s="58">
        <f t="shared" si="0"/>
        <v>590.619999999999</v>
      </c>
      <c r="K15" s="57">
        <v>12754.92</v>
      </c>
      <c r="L15" s="59">
        <v>0</v>
      </c>
      <c r="M15" s="60">
        <f t="shared" si="1"/>
        <v>3602.000000000002</v>
      </c>
      <c r="N15" s="57">
        <v>0</v>
      </c>
      <c r="O15" s="61">
        <v>0</v>
      </c>
      <c r="P15" s="57">
        <v>0</v>
      </c>
      <c r="Q15" s="57">
        <v>0</v>
      </c>
      <c r="R15" s="57">
        <v>0</v>
      </c>
      <c r="S15" s="57">
        <v>0</v>
      </c>
      <c r="T15" s="57">
        <v>3602</v>
      </c>
      <c r="U15" s="62">
        <v>0</v>
      </c>
      <c r="V15" s="63">
        <f t="shared" si="2"/>
        <v>3602</v>
      </c>
    </row>
    <row r="16" spans="1:22" ht="15" customHeight="1">
      <c r="A16" s="19">
        <v>8</v>
      </c>
      <c r="B16" s="35" t="s">
        <v>56</v>
      </c>
      <c r="C16" s="55"/>
      <c r="D16" s="56">
        <v>4193</v>
      </c>
      <c r="E16" s="57">
        <v>3118.46</v>
      </c>
      <c r="F16" s="57">
        <v>0</v>
      </c>
      <c r="G16" s="57">
        <v>0</v>
      </c>
      <c r="H16" s="57">
        <v>35405.84</v>
      </c>
      <c r="I16" s="57">
        <v>32399.69</v>
      </c>
      <c r="J16" s="58">
        <f t="shared" si="0"/>
        <v>-3006.149999999998</v>
      </c>
      <c r="K16" s="57">
        <v>4467.1</v>
      </c>
      <c r="L16" s="59">
        <v>8905</v>
      </c>
      <c r="M16" s="60">
        <f t="shared" si="1"/>
        <v>14755.509999999998</v>
      </c>
      <c r="N16" s="57">
        <v>0</v>
      </c>
      <c r="O16" s="61">
        <v>1833.51</v>
      </c>
      <c r="P16" s="57">
        <v>0</v>
      </c>
      <c r="Q16" s="57">
        <v>0</v>
      </c>
      <c r="R16" s="57">
        <v>8238</v>
      </c>
      <c r="S16" s="57">
        <v>0</v>
      </c>
      <c r="T16" s="57">
        <v>4684</v>
      </c>
      <c r="U16" s="62">
        <v>0</v>
      </c>
      <c r="V16" s="63">
        <f t="shared" si="2"/>
        <v>14755.51</v>
      </c>
    </row>
    <row r="17" spans="1:22" ht="15" customHeight="1">
      <c r="A17" s="19">
        <v>9</v>
      </c>
      <c r="B17" s="35" t="s">
        <v>57</v>
      </c>
      <c r="C17" s="55"/>
      <c r="D17" s="56">
        <v>0</v>
      </c>
      <c r="E17" s="57">
        <v>0</v>
      </c>
      <c r="F17" s="57">
        <v>0</v>
      </c>
      <c r="G17" s="57">
        <v>0</v>
      </c>
      <c r="H17" s="57">
        <v>6086</v>
      </c>
      <c r="I17" s="57">
        <v>8274</v>
      </c>
      <c r="J17" s="58">
        <f t="shared" si="0"/>
        <v>2188</v>
      </c>
      <c r="K17" s="57">
        <v>0</v>
      </c>
      <c r="L17" s="59">
        <v>2188</v>
      </c>
      <c r="M17" s="60">
        <f t="shared" si="1"/>
        <v>0</v>
      </c>
      <c r="N17" s="57">
        <v>0</v>
      </c>
      <c r="O17" s="61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62">
        <v>0</v>
      </c>
      <c r="V17" s="63">
        <f t="shared" si="2"/>
        <v>0</v>
      </c>
    </row>
    <row r="18" spans="1:22" ht="15" customHeight="1">
      <c r="A18" s="19">
        <v>10</v>
      </c>
      <c r="B18" s="35" t="s">
        <v>58</v>
      </c>
      <c r="C18" s="55"/>
      <c r="D18" s="56"/>
      <c r="E18" s="57"/>
      <c r="F18" s="57"/>
      <c r="G18" s="57"/>
      <c r="H18" s="57"/>
      <c r="I18" s="57"/>
      <c r="J18" s="58">
        <f t="shared" si="0"/>
        <v>0</v>
      </c>
      <c r="K18" s="57"/>
      <c r="L18" s="59"/>
      <c r="M18" s="60">
        <f t="shared" si="1"/>
        <v>0</v>
      </c>
      <c r="N18" s="57"/>
      <c r="O18" s="61"/>
      <c r="P18" s="57"/>
      <c r="Q18" s="57"/>
      <c r="R18" s="57"/>
      <c r="S18" s="57"/>
      <c r="T18" s="57"/>
      <c r="U18" s="62"/>
      <c r="V18" s="63">
        <f t="shared" si="2"/>
        <v>0</v>
      </c>
    </row>
    <row r="19" spans="1:22" ht="15" customHeight="1">
      <c r="A19" s="19">
        <v>11</v>
      </c>
      <c r="B19" s="35" t="s">
        <v>59</v>
      </c>
      <c r="C19" s="55"/>
      <c r="D19" s="56">
        <v>0</v>
      </c>
      <c r="E19" s="57">
        <v>0</v>
      </c>
      <c r="F19" s="57">
        <v>0</v>
      </c>
      <c r="G19" s="57">
        <v>13517.35</v>
      </c>
      <c r="H19" s="57">
        <v>23274.26</v>
      </c>
      <c r="I19" s="57">
        <v>24360.88</v>
      </c>
      <c r="J19" s="58">
        <f t="shared" si="0"/>
        <v>1086.6200000000026</v>
      </c>
      <c r="K19" s="57">
        <v>6781.3</v>
      </c>
      <c r="L19" s="59">
        <v>7077.08</v>
      </c>
      <c r="M19" s="60">
        <f t="shared" si="1"/>
        <v>12726.509999999998</v>
      </c>
      <c r="N19" s="57">
        <v>0</v>
      </c>
      <c r="O19" s="61">
        <v>0</v>
      </c>
      <c r="P19" s="57">
        <v>0</v>
      </c>
      <c r="Q19" s="57">
        <v>0</v>
      </c>
      <c r="R19" s="57">
        <v>2132.08</v>
      </c>
      <c r="S19" s="57">
        <v>5758.41</v>
      </c>
      <c r="T19" s="57">
        <v>4836.02</v>
      </c>
      <c r="U19" s="62">
        <v>0</v>
      </c>
      <c r="V19" s="63">
        <f t="shared" si="2"/>
        <v>12726.51</v>
      </c>
    </row>
    <row r="20" spans="1:22" ht="15" customHeight="1">
      <c r="A20" s="21"/>
      <c r="B20" s="66" t="s">
        <v>60</v>
      </c>
      <c r="C20" s="67"/>
      <c r="D20" s="68">
        <f aca="true" t="shared" si="3" ref="D20:L20">SUM(D9:D19)</f>
        <v>328333</v>
      </c>
      <c r="E20" s="68">
        <f t="shared" si="3"/>
        <v>27073.46</v>
      </c>
      <c r="F20" s="68">
        <f t="shared" si="3"/>
        <v>0</v>
      </c>
      <c r="G20" s="68">
        <f t="shared" si="3"/>
        <v>226653.89</v>
      </c>
      <c r="H20" s="68">
        <f t="shared" si="3"/>
        <v>265179.70999999996</v>
      </c>
      <c r="I20" s="68">
        <f t="shared" si="3"/>
        <v>279251.8</v>
      </c>
      <c r="J20" s="68">
        <f t="shared" si="3"/>
        <v>14072.090000000004</v>
      </c>
      <c r="K20" s="68">
        <f t="shared" si="3"/>
        <v>570199.3200000001</v>
      </c>
      <c r="L20" s="68">
        <f t="shared" si="3"/>
        <v>218475.86</v>
      </c>
      <c r="M20" s="69">
        <f t="shared" si="1"/>
        <v>216264.80000000005</v>
      </c>
      <c r="N20" s="68">
        <f aca="true" t="shared" si="4" ref="N20:V20">SUM(N9:N19)</f>
        <v>38921</v>
      </c>
      <c r="O20" s="68">
        <f t="shared" si="4"/>
        <v>9205.51</v>
      </c>
      <c r="P20" s="68">
        <f t="shared" si="4"/>
        <v>4587</v>
      </c>
      <c r="Q20" s="68">
        <f t="shared" si="4"/>
        <v>0</v>
      </c>
      <c r="R20" s="68">
        <f t="shared" si="4"/>
        <v>42941.08</v>
      </c>
      <c r="S20" s="68">
        <f t="shared" si="4"/>
        <v>51135.41</v>
      </c>
      <c r="T20" s="68">
        <f t="shared" si="4"/>
        <v>68752.8</v>
      </c>
      <c r="U20" s="68">
        <f t="shared" si="4"/>
        <v>722</v>
      </c>
      <c r="V20" s="70">
        <f t="shared" si="4"/>
        <v>216264.80000000002</v>
      </c>
    </row>
    <row r="21" spans="1:22" ht="15" customHeight="1">
      <c r="A21" s="19">
        <v>12</v>
      </c>
      <c r="B21" s="35" t="s">
        <v>61</v>
      </c>
      <c r="C21" s="55"/>
      <c r="D21" s="56">
        <v>0</v>
      </c>
      <c r="E21" s="57">
        <v>29280</v>
      </c>
      <c r="F21" s="57">
        <v>853</v>
      </c>
      <c r="G21" s="57">
        <v>0</v>
      </c>
      <c r="H21" s="57">
        <v>9069</v>
      </c>
      <c r="I21" s="57">
        <v>10462</v>
      </c>
      <c r="J21" s="58">
        <f>+I21-H21</f>
        <v>1393</v>
      </c>
      <c r="K21" s="57">
        <v>40454</v>
      </c>
      <c r="L21" s="59">
        <v>46549</v>
      </c>
      <c r="M21" s="60">
        <f t="shared" si="1"/>
        <v>34835</v>
      </c>
      <c r="N21" s="57">
        <v>16871</v>
      </c>
      <c r="O21" s="61">
        <v>0</v>
      </c>
      <c r="P21" s="57">
        <v>10572</v>
      </c>
      <c r="Q21" s="57">
        <v>0</v>
      </c>
      <c r="R21" s="57">
        <v>6729</v>
      </c>
      <c r="S21" s="57">
        <v>0</v>
      </c>
      <c r="T21" s="57">
        <v>663</v>
      </c>
      <c r="U21" s="62">
        <v>0</v>
      </c>
      <c r="V21" s="63">
        <f>SUM(N21:U21)</f>
        <v>34835</v>
      </c>
    </row>
    <row r="22" spans="1:22" ht="15" customHeight="1">
      <c r="A22" s="19">
        <v>13</v>
      </c>
      <c r="B22" s="35" t="s">
        <v>62</v>
      </c>
      <c r="C22" s="55"/>
      <c r="D22" s="56">
        <v>7566</v>
      </c>
      <c r="E22" s="57">
        <v>0</v>
      </c>
      <c r="F22" s="57">
        <v>1875</v>
      </c>
      <c r="G22" s="57">
        <v>15829</v>
      </c>
      <c r="H22" s="57">
        <v>89688</v>
      </c>
      <c r="I22" s="57">
        <v>102021</v>
      </c>
      <c r="J22" s="58">
        <f>+I22-H22</f>
        <v>12333</v>
      </c>
      <c r="K22" s="57">
        <v>35500</v>
      </c>
      <c r="L22" s="59">
        <v>138389</v>
      </c>
      <c r="M22" s="60">
        <f t="shared" si="1"/>
        <v>115826</v>
      </c>
      <c r="N22" s="57">
        <v>84034</v>
      </c>
      <c r="O22" s="61">
        <v>0</v>
      </c>
      <c r="P22" s="57">
        <v>9847</v>
      </c>
      <c r="Q22" s="57">
        <v>0</v>
      </c>
      <c r="R22" s="57">
        <v>0</v>
      </c>
      <c r="S22" s="57">
        <v>21945</v>
      </c>
      <c r="T22" s="57">
        <v>0</v>
      </c>
      <c r="U22" s="62">
        <v>0</v>
      </c>
      <c r="V22" s="63">
        <f>SUM(N22:U22)</f>
        <v>115826</v>
      </c>
    </row>
    <row r="23" spans="1:22" ht="15" customHeight="1">
      <c r="A23" s="19">
        <v>14</v>
      </c>
      <c r="B23" s="35" t="s">
        <v>63</v>
      </c>
      <c r="C23" s="55"/>
      <c r="D23" s="56">
        <v>5899</v>
      </c>
      <c r="E23" s="57">
        <v>0</v>
      </c>
      <c r="F23" s="57">
        <v>0</v>
      </c>
      <c r="G23" s="57">
        <v>4577</v>
      </c>
      <c r="H23" s="57">
        <v>17972</v>
      </c>
      <c r="I23" s="57">
        <v>21237</v>
      </c>
      <c r="J23" s="58">
        <f>+I23-H23</f>
        <v>3265</v>
      </c>
      <c r="K23" s="57">
        <v>28086</v>
      </c>
      <c r="L23" s="59">
        <v>22801</v>
      </c>
      <c r="M23" s="60">
        <f t="shared" si="1"/>
        <v>1926</v>
      </c>
      <c r="N23" s="57">
        <v>0</v>
      </c>
      <c r="O23" s="61">
        <v>0</v>
      </c>
      <c r="P23" s="57">
        <v>0</v>
      </c>
      <c r="Q23" s="57">
        <v>0</v>
      </c>
      <c r="R23" s="57">
        <v>589</v>
      </c>
      <c r="S23" s="57">
        <v>1337</v>
      </c>
      <c r="T23" s="57">
        <v>0</v>
      </c>
      <c r="U23" s="62">
        <v>0</v>
      </c>
      <c r="V23" s="63">
        <f>SUM(N23:U23)</f>
        <v>1926</v>
      </c>
    </row>
    <row r="24" spans="1:22" ht="15" customHeight="1">
      <c r="A24" s="21"/>
      <c r="B24" s="66" t="s">
        <v>64</v>
      </c>
      <c r="C24" s="67"/>
      <c r="D24" s="68">
        <f aca="true" t="shared" si="5" ref="D24:L24">SUM(D21:D23)</f>
        <v>13465</v>
      </c>
      <c r="E24" s="68">
        <f t="shared" si="5"/>
        <v>29280</v>
      </c>
      <c r="F24" s="68">
        <f t="shared" si="5"/>
        <v>2728</v>
      </c>
      <c r="G24" s="68">
        <f t="shared" si="5"/>
        <v>20406</v>
      </c>
      <c r="H24" s="68">
        <f t="shared" si="5"/>
        <v>116729</v>
      </c>
      <c r="I24" s="68">
        <f t="shared" si="5"/>
        <v>133720</v>
      </c>
      <c r="J24" s="68">
        <f t="shared" si="5"/>
        <v>16991</v>
      </c>
      <c r="K24" s="68">
        <f t="shared" si="5"/>
        <v>104040</v>
      </c>
      <c r="L24" s="71">
        <f t="shared" si="5"/>
        <v>207739</v>
      </c>
      <c r="M24" s="69">
        <f t="shared" si="1"/>
        <v>152587</v>
      </c>
      <c r="N24" s="68">
        <f aca="true" t="shared" si="6" ref="N24:V24">SUM(N21:N23)</f>
        <v>100905</v>
      </c>
      <c r="O24" s="68">
        <f t="shared" si="6"/>
        <v>0</v>
      </c>
      <c r="P24" s="68">
        <f t="shared" si="6"/>
        <v>20419</v>
      </c>
      <c r="Q24" s="68">
        <f t="shared" si="6"/>
        <v>0</v>
      </c>
      <c r="R24" s="68">
        <f t="shared" si="6"/>
        <v>7318</v>
      </c>
      <c r="S24" s="68">
        <f t="shared" si="6"/>
        <v>23282</v>
      </c>
      <c r="T24" s="68">
        <f t="shared" si="6"/>
        <v>663</v>
      </c>
      <c r="U24" s="68">
        <f t="shared" si="6"/>
        <v>0</v>
      </c>
      <c r="V24" s="70">
        <f t="shared" si="6"/>
        <v>152587</v>
      </c>
    </row>
    <row r="25" spans="1:22" ht="15" customHeight="1">
      <c r="A25" s="19">
        <v>15</v>
      </c>
      <c r="B25" s="35" t="s">
        <v>65</v>
      </c>
      <c r="C25" s="55"/>
      <c r="D25" s="56">
        <v>61874</v>
      </c>
      <c r="E25" s="57">
        <v>987.84</v>
      </c>
      <c r="F25" s="57">
        <v>1577.38</v>
      </c>
      <c r="G25" s="57">
        <v>0</v>
      </c>
      <c r="H25" s="57">
        <v>0</v>
      </c>
      <c r="I25" s="57">
        <v>0</v>
      </c>
      <c r="J25" s="58">
        <f>+I25-H25</f>
        <v>0</v>
      </c>
      <c r="K25" s="57">
        <v>987.84</v>
      </c>
      <c r="L25" s="59">
        <v>0</v>
      </c>
      <c r="M25" s="60">
        <f t="shared" si="1"/>
        <v>63451.38</v>
      </c>
      <c r="N25" s="57">
        <v>0</v>
      </c>
      <c r="O25" s="61">
        <v>0</v>
      </c>
      <c r="P25" s="57">
        <v>0</v>
      </c>
      <c r="Q25" s="57">
        <v>0</v>
      </c>
      <c r="R25" s="57">
        <v>0</v>
      </c>
      <c r="S25" s="57">
        <v>0</v>
      </c>
      <c r="T25" s="57">
        <v>63451.38</v>
      </c>
      <c r="U25" s="62">
        <v>0</v>
      </c>
      <c r="V25" s="63">
        <f>SUM(N25:U25)</f>
        <v>63451.38</v>
      </c>
    </row>
    <row r="26" spans="1:22" ht="15" customHeight="1">
      <c r="A26" s="19">
        <v>16</v>
      </c>
      <c r="B26" s="35" t="s">
        <v>66</v>
      </c>
      <c r="C26" s="55"/>
      <c r="D26" s="56">
        <v>0</v>
      </c>
      <c r="E26" s="57">
        <v>2302</v>
      </c>
      <c r="F26" s="57">
        <v>0</v>
      </c>
      <c r="G26" s="57">
        <v>0</v>
      </c>
      <c r="H26" s="57">
        <v>2696</v>
      </c>
      <c r="I26" s="57">
        <v>544</v>
      </c>
      <c r="J26" s="58">
        <f>+I26-H26</f>
        <v>-2152</v>
      </c>
      <c r="K26" s="57">
        <v>4454</v>
      </c>
      <c r="L26" s="59">
        <v>4454</v>
      </c>
      <c r="M26" s="60">
        <f t="shared" si="1"/>
        <v>4454</v>
      </c>
      <c r="N26" s="57">
        <v>4454</v>
      </c>
      <c r="O26" s="61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62">
        <v>0</v>
      </c>
      <c r="V26" s="63">
        <f>SUM(N26:U26)</f>
        <v>4454</v>
      </c>
    </row>
    <row r="27" spans="1:22" ht="15" customHeight="1">
      <c r="A27" s="21"/>
      <c r="B27" s="66" t="s">
        <v>67</v>
      </c>
      <c r="C27" s="67"/>
      <c r="D27" s="72">
        <f aca="true" t="shared" si="7" ref="D27:J27">SUM(D25:D26)</f>
        <v>61874</v>
      </c>
      <c r="E27" s="72">
        <f t="shared" si="7"/>
        <v>3289.84</v>
      </c>
      <c r="F27" s="72">
        <f t="shared" si="7"/>
        <v>1577.38</v>
      </c>
      <c r="G27" s="72">
        <f t="shared" si="7"/>
        <v>0</v>
      </c>
      <c r="H27" s="72">
        <f t="shared" si="7"/>
        <v>2696</v>
      </c>
      <c r="I27" s="72">
        <f t="shared" si="7"/>
        <v>544</v>
      </c>
      <c r="J27" s="72">
        <f t="shared" si="7"/>
        <v>-2152</v>
      </c>
      <c r="K27" s="72">
        <f>L27+M27-(D27+E27+F27+G27)</f>
        <v>6606</v>
      </c>
      <c r="L27" s="72">
        <f>SUM(K25:K26)</f>
        <v>5441.84</v>
      </c>
      <c r="M27" s="72">
        <f aca="true" t="shared" si="8" ref="M27:V27">SUM(M25:M26)</f>
        <v>67905.38</v>
      </c>
      <c r="N27" s="72">
        <f t="shared" si="8"/>
        <v>4454</v>
      </c>
      <c r="O27" s="72">
        <f t="shared" si="8"/>
        <v>0</v>
      </c>
      <c r="P27" s="72">
        <f t="shared" si="8"/>
        <v>0</v>
      </c>
      <c r="Q27" s="72">
        <f t="shared" si="8"/>
        <v>0</v>
      </c>
      <c r="R27" s="72">
        <f t="shared" si="8"/>
        <v>0</v>
      </c>
      <c r="S27" s="72">
        <f t="shared" si="8"/>
        <v>0</v>
      </c>
      <c r="T27" s="72">
        <f t="shared" si="8"/>
        <v>63451.38</v>
      </c>
      <c r="U27" s="72">
        <f t="shared" si="8"/>
        <v>0</v>
      </c>
      <c r="V27" s="73">
        <f t="shared" si="8"/>
        <v>67905.38</v>
      </c>
    </row>
    <row r="28" spans="1:22" ht="15" customHeight="1">
      <c r="A28" s="22"/>
      <c r="B28" s="74" t="s">
        <v>68</v>
      </c>
      <c r="C28" s="75"/>
      <c r="D28" s="76">
        <f aca="true" t="shared" si="9" ref="D28:V28">+D20+D24+D27</f>
        <v>403672</v>
      </c>
      <c r="E28" s="76">
        <f t="shared" si="9"/>
        <v>59643.3</v>
      </c>
      <c r="F28" s="76">
        <f t="shared" si="9"/>
        <v>4305.38</v>
      </c>
      <c r="G28" s="76">
        <f t="shared" si="9"/>
        <v>247059.89</v>
      </c>
      <c r="H28" s="76">
        <f t="shared" si="9"/>
        <v>384604.70999999996</v>
      </c>
      <c r="I28" s="76">
        <f t="shared" si="9"/>
        <v>413515.8</v>
      </c>
      <c r="J28" s="76">
        <f t="shared" si="9"/>
        <v>28911.090000000004</v>
      </c>
      <c r="K28" s="76">
        <f t="shared" si="9"/>
        <v>680845.3200000001</v>
      </c>
      <c r="L28" s="76">
        <f t="shared" si="9"/>
        <v>431656.7</v>
      </c>
      <c r="M28" s="76">
        <f t="shared" si="9"/>
        <v>436757.18000000005</v>
      </c>
      <c r="N28" s="76">
        <f t="shared" si="9"/>
        <v>144280</v>
      </c>
      <c r="O28" s="76">
        <f t="shared" si="9"/>
        <v>9205.51</v>
      </c>
      <c r="P28" s="76">
        <f t="shared" si="9"/>
        <v>25006</v>
      </c>
      <c r="Q28" s="76">
        <f t="shared" si="9"/>
        <v>0</v>
      </c>
      <c r="R28" s="76">
        <f t="shared" si="9"/>
        <v>50259.08</v>
      </c>
      <c r="S28" s="76">
        <f t="shared" si="9"/>
        <v>74417.41</v>
      </c>
      <c r="T28" s="76">
        <f t="shared" si="9"/>
        <v>132867.18</v>
      </c>
      <c r="U28" s="76">
        <f t="shared" si="9"/>
        <v>722</v>
      </c>
      <c r="V28" s="77">
        <f t="shared" si="9"/>
        <v>436757.18000000005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3"/>
      <c r="B3" s="3"/>
      <c r="C3" s="4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78" t="s">
        <v>6</v>
      </c>
      <c r="B4" s="79"/>
      <c r="C4" s="80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81" t="s">
        <v>26</v>
      </c>
      <c r="B5" s="82"/>
      <c r="C5" s="83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36.5" customHeight="1">
      <c r="A6" s="38"/>
      <c r="B6" s="84"/>
      <c r="C6" s="39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  <c r="P7" s="5" t="s">
        <v>41</v>
      </c>
      <c r="Q7" s="5" t="s">
        <v>42</v>
      </c>
      <c r="R7" s="5" t="s">
        <v>43</v>
      </c>
      <c r="S7" s="5" t="s">
        <v>44</v>
      </c>
      <c r="T7" s="5" t="s">
        <v>45</v>
      </c>
      <c r="U7" s="5" t="s">
        <v>46</v>
      </c>
      <c r="V7" s="5" t="s">
        <v>47</v>
      </c>
    </row>
    <row r="8" spans="1:22" ht="15" customHeight="1">
      <c r="A8" s="28" t="s">
        <v>69</v>
      </c>
      <c r="B8" s="28"/>
      <c r="C8" s="28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35" t="s">
        <v>70</v>
      </c>
      <c r="C9" s="85"/>
      <c r="D9" s="2"/>
      <c r="E9" s="86">
        <v>2353</v>
      </c>
      <c r="F9" s="86">
        <v>0</v>
      </c>
      <c r="G9" s="86">
        <v>0</v>
      </c>
      <c r="H9" s="87">
        <v>13085</v>
      </c>
      <c r="I9" s="86">
        <v>14062</v>
      </c>
      <c r="J9" s="88">
        <f aca="true" t="shared" si="0" ref="J9:J17">+I9-H9</f>
        <v>977</v>
      </c>
      <c r="K9" s="89"/>
      <c r="L9" s="87">
        <v>92142</v>
      </c>
      <c r="M9" s="88">
        <f aca="true" t="shared" si="1" ref="M9:M17">+D9+E9+F9+G9-J9-K9+L9</f>
        <v>93518</v>
      </c>
      <c r="N9" s="87">
        <v>0</v>
      </c>
      <c r="O9" s="89"/>
      <c r="P9" s="87">
        <v>1657</v>
      </c>
      <c r="Q9" s="87">
        <v>0</v>
      </c>
      <c r="R9" s="87">
        <v>28312</v>
      </c>
      <c r="S9" s="87">
        <v>29254</v>
      </c>
      <c r="T9" s="87">
        <v>0</v>
      </c>
      <c r="U9" s="87">
        <v>34295</v>
      </c>
      <c r="V9" s="88">
        <f aca="true" t="shared" si="2" ref="V9:V17">SUM(N9:U9)</f>
        <v>93518</v>
      </c>
    </row>
    <row r="10" spans="1:22" ht="15" customHeight="1">
      <c r="A10" s="1">
        <v>18</v>
      </c>
      <c r="B10" s="35" t="s">
        <v>71</v>
      </c>
      <c r="C10" s="85"/>
      <c r="D10" s="2"/>
      <c r="E10" s="86">
        <v>12851</v>
      </c>
      <c r="F10" s="86">
        <v>0</v>
      </c>
      <c r="G10" s="86">
        <v>0</v>
      </c>
      <c r="H10" s="87">
        <v>19915.35</v>
      </c>
      <c r="I10" s="86">
        <v>13115.78</v>
      </c>
      <c r="J10" s="88">
        <f t="shared" si="0"/>
        <v>-6799.569999999998</v>
      </c>
      <c r="K10" s="89"/>
      <c r="L10" s="87">
        <v>54320</v>
      </c>
      <c r="M10" s="88">
        <f t="shared" si="1"/>
        <v>73970.57</v>
      </c>
      <c r="N10" s="87">
        <v>1</v>
      </c>
      <c r="O10" s="89"/>
      <c r="P10" s="87">
        <v>13976</v>
      </c>
      <c r="Q10" s="87">
        <v>0</v>
      </c>
      <c r="R10" s="87">
        <v>20507</v>
      </c>
      <c r="S10" s="87">
        <v>7298</v>
      </c>
      <c r="T10" s="87">
        <v>548.57</v>
      </c>
      <c r="U10" s="87">
        <v>31640</v>
      </c>
      <c r="V10" s="88">
        <f t="shared" si="2"/>
        <v>73970.57</v>
      </c>
    </row>
    <row r="11" spans="1:22" ht="15" customHeight="1">
      <c r="A11" s="1">
        <v>19</v>
      </c>
      <c r="B11" s="35" t="s">
        <v>72</v>
      </c>
      <c r="C11" s="85"/>
      <c r="D11" s="2"/>
      <c r="E11" s="86">
        <v>5749.03</v>
      </c>
      <c r="F11" s="86">
        <v>0</v>
      </c>
      <c r="G11" s="86">
        <v>0</v>
      </c>
      <c r="H11" s="87">
        <v>7413.69</v>
      </c>
      <c r="I11" s="86">
        <v>7986.41</v>
      </c>
      <c r="J11" s="88">
        <f t="shared" si="0"/>
        <v>572.7200000000003</v>
      </c>
      <c r="K11" s="89"/>
      <c r="L11" s="87">
        <v>16262</v>
      </c>
      <c r="M11" s="88">
        <f t="shared" si="1"/>
        <v>21438.309999999998</v>
      </c>
      <c r="N11" s="87">
        <v>0</v>
      </c>
      <c r="O11" s="89"/>
      <c r="P11" s="87">
        <v>5761</v>
      </c>
      <c r="Q11" s="87">
        <v>0</v>
      </c>
      <c r="R11" s="87">
        <v>1247</v>
      </c>
      <c r="S11" s="87">
        <v>0</v>
      </c>
      <c r="T11" s="87">
        <v>0</v>
      </c>
      <c r="U11" s="87">
        <v>14430.31</v>
      </c>
      <c r="V11" s="88">
        <f t="shared" si="2"/>
        <v>21438.309999999998</v>
      </c>
    </row>
    <row r="12" spans="1:22" ht="15" customHeight="1">
      <c r="A12" s="1">
        <v>20</v>
      </c>
      <c r="B12" s="35" t="s">
        <v>73</v>
      </c>
      <c r="C12" s="85"/>
      <c r="D12" s="2"/>
      <c r="E12" s="86">
        <v>9035</v>
      </c>
      <c r="F12" s="86">
        <v>0</v>
      </c>
      <c r="G12" s="86">
        <v>13623</v>
      </c>
      <c r="H12" s="87">
        <v>26263</v>
      </c>
      <c r="I12" s="86">
        <v>18683</v>
      </c>
      <c r="J12" s="88">
        <f t="shared" si="0"/>
        <v>-7580</v>
      </c>
      <c r="K12" s="89"/>
      <c r="L12" s="87">
        <v>25861</v>
      </c>
      <c r="M12" s="88">
        <f t="shared" si="1"/>
        <v>56099</v>
      </c>
      <c r="N12" s="87">
        <v>14507</v>
      </c>
      <c r="O12" s="89"/>
      <c r="P12" s="87">
        <v>2049</v>
      </c>
      <c r="Q12" s="87">
        <v>0</v>
      </c>
      <c r="R12" s="87">
        <v>39543</v>
      </c>
      <c r="S12" s="87">
        <v>0</v>
      </c>
      <c r="T12" s="87">
        <v>0</v>
      </c>
      <c r="U12" s="87">
        <v>0</v>
      </c>
      <c r="V12" s="88">
        <f t="shared" si="2"/>
        <v>56099</v>
      </c>
    </row>
    <row r="13" spans="1:22" ht="15" customHeight="1">
      <c r="A13" s="1">
        <v>21</v>
      </c>
      <c r="B13" s="35" t="s">
        <v>74</v>
      </c>
      <c r="C13" s="85"/>
      <c r="D13" s="2"/>
      <c r="E13" s="86">
        <v>0</v>
      </c>
      <c r="F13" s="86">
        <v>0</v>
      </c>
      <c r="G13" s="86">
        <v>0</v>
      </c>
      <c r="H13" s="87">
        <v>3779</v>
      </c>
      <c r="I13" s="86">
        <v>3490</v>
      </c>
      <c r="J13" s="88">
        <f t="shared" si="0"/>
        <v>-289</v>
      </c>
      <c r="K13" s="89"/>
      <c r="L13" s="87">
        <v>4407</v>
      </c>
      <c r="M13" s="88">
        <f t="shared" si="1"/>
        <v>4696</v>
      </c>
      <c r="N13" s="87">
        <v>0</v>
      </c>
      <c r="O13" s="89"/>
      <c r="P13" s="87">
        <v>0</v>
      </c>
      <c r="Q13" s="87">
        <v>0</v>
      </c>
      <c r="R13" s="87">
        <v>4696</v>
      </c>
      <c r="S13" s="87">
        <v>0</v>
      </c>
      <c r="T13" s="87">
        <v>0</v>
      </c>
      <c r="U13" s="87">
        <v>0</v>
      </c>
      <c r="V13" s="88">
        <f t="shared" si="2"/>
        <v>4696</v>
      </c>
    </row>
    <row r="14" spans="1:22" ht="15" customHeight="1">
      <c r="A14" s="1">
        <v>22</v>
      </c>
      <c r="B14" s="35" t="s">
        <v>75</v>
      </c>
      <c r="C14" s="85"/>
      <c r="D14" s="2"/>
      <c r="E14" s="86">
        <v>0</v>
      </c>
      <c r="F14" s="86">
        <v>0</v>
      </c>
      <c r="G14" s="86">
        <v>0</v>
      </c>
      <c r="H14" s="87">
        <v>5007</v>
      </c>
      <c r="I14" s="86">
        <v>2830</v>
      </c>
      <c r="J14" s="88">
        <f t="shared" si="0"/>
        <v>-2177</v>
      </c>
      <c r="K14" s="89"/>
      <c r="L14" s="87">
        <v>1213</v>
      </c>
      <c r="M14" s="88">
        <f t="shared" si="1"/>
        <v>3390</v>
      </c>
      <c r="N14" s="87">
        <v>0</v>
      </c>
      <c r="O14" s="89"/>
      <c r="P14" s="87">
        <v>3390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8">
        <f t="shared" si="2"/>
        <v>3390</v>
      </c>
    </row>
    <row r="15" spans="1:22" ht="15" customHeight="1">
      <c r="A15" s="1">
        <v>23</v>
      </c>
      <c r="B15" s="35" t="s">
        <v>76</v>
      </c>
      <c r="C15" s="85"/>
      <c r="D15" s="2"/>
      <c r="E15" s="86"/>
      <c r="F15" s="86"/>
      <c r="G15" s="86"/>
      <c r="H15" s="87"/>
      <c r="I15" s="86"/>
      <c r="J15" s="88">
        <f t="shared" si="0"/>
        <v>0</v>
      </c>
      <c r="K15" s="89"/>
      <c r="L15" s="87"/>
      <c r="M15" s="88">
        <f t="shared" si="1"/>
        <v>0</v>
      </c>
      <c r="N15" s="87"/>
      <c r="O15" s="89"/>
      <c r="P15" s="87"/>
      <c r="Q15" s="87"/>
      <c r="R15" s="87"/>
      <c r="S15" s="87"/>
      <c r="T15" s="87"/>
      <c r="U15" s="87"/>
      <c r="V15" s="88">
        <f t="shared" si="2"/>
        <v>0</v>
      </c>
    </row>
    <row r="16" spans="1:22" ht="15" customHeight="1">
      <c r="A16" s="1">
        <v>24</v>
      </c>
      <c r="B16" s="35" t="s">
        <v>77</v>
      </c>
      <c r="C16" s="85"/>
      <c r="D16" s="2"/>
      <c r="E16" s="86">
        <v>0</v>
      </c>
      <c r="F16" s="86">
        <v>0</v>
      </c>
      <c r="G16" s="86">
        <v>1004</v>
      </c>
      <c r="H16" s="86">
        <v>9571</v>
      </c>
      <c r="I16" s="86">
        <v>8012</v>
      </c>
      <c r="J16" s="88">
        <f t="shared" si="0"/>
        <v>-1559</v>
      </c>
      <c r="K16" s="89"/>
      <c r="L16" s="87">
        <v>7924</v>
      </c>
      <c r="M16" s="88">
        <f t="shared" si="1"/>
        <v>10487</v>
      </c>
      <c r="N16" s="87">
        <v>0</v>
      </c>
      <c r="O16" s="89"/>
      <c r="P16" s="87">
        <v>6243</v>
      </c>
      <c r="Q16" s="87">
        <v>0</v>
      </c>
      <c r="R16" s="87">
        <v>0</v>
      </c>
      <c r="S16" s="87">
        <v>4244</v>
      </c>
      <c r="T16" s="87">
        <v>0</v>
      </c>
      <c r="U16" s="87">
        <v>0</v>
      </c>
      <c r="V16" s="88">
        <f t="shared" si="2"/>
        <v>10487</v>
      </c>
    </row>
    <row r="17" spans="1:22" ht="15" customHeight="1">
      <c r="A17" s="1">
        <v>25</v>
      </c>
      <c r="B17" s="35" t="s">
        <v>78</v>
      </c>
      <c r="C17" s="85"/>
      <c r="D17" s="2"/>
      <c r="E17" s="86">
        <v>0</v>
      </c>
      <c r="F17" s="86">
        <v>0</v>
      </c>
      <c r="G17" s="86">
        <v>307</v>
      </c>
      <c r="H17" s="86">
        <v>39298</v>
      </c>
      <c r="I17" s="86">
        <v>38229</v>
      </c>
      <c r="J17" s="88">
        <f t="shared" si="0"/>
        <v>-1069</v>
      </c>
      <c r="K17" s="89"/>
      <c r="L17" s="87">
        <v>43979.3</v>
      </c>
      <c r="M17" s="88">
        <f t="shared" si="1"/>
        <v>45355.3</v>
      </c>
      <c r="N17" s="87">
        <v>0</v>
      </c>
      <c r="O17" s="89"/>
      <c r="P17" s="87">
        <v>0</v>
      </c>
      <c r="Q17" s="87">
        <v>0</v>
      </c>
      <c r="R17" s="87">
        <v>29930</v>
      </c>
      <c r="S17" s="87">
        <v>15425.3</v>
      </c>
      <c r="T17" s="87">
        <v>0</v>
      </c>
      <c r="U17" s="87">
        <v>0</v>
      </c>
      <c r="V17" s="88">
        <f t="shared" si="2"/>
        <v>45355.3</v>
      </c>
    </row>
    <row r="18" spans="1:22" ht="15" customHeight="1">
      <c r="A18" s="24"/>
      <c r="B18" s="36" t="s">
        <v>79</v>
      </c>
      <c r="C18" s="90"/>
      <c r="D18" s="91">
        <f aca="true" t="shared" si="3" ref="D18:V18">SUM(D9:D17)</f>
        <v>0</v>
      </c>
      <c r="E18" s="92">
        <f t="shared" si="3"/>
        <v>29988.03</v>
      </c>
      <c r="F18" s="92">
        <f t="shared" si="3"/>
        <v>0</v>
      </c>
      <c r="G18" s="92">
        <f t="shared" si="3"/>
        <v>14934</v>
      </c>
      <c r="H18" s="92">
        <f t="shared" si="3"/>
        <v>124332.04000000001</v>
      </c>
      <c r="I18" s="92">
        <f t="shared" si="3"/>
        <v>106408.19</v>
      </c>
      <c r="J18" s="93">
        <f t="shared" si="3"/>
        <v>-17923.85</v>
      </c>
      <c r="K18" s="92">
        <f t="shared" si="3"/>
        <v>0</v>
      </c>
      <c r="L18" s="94">
        <f t="shared" si="3"/>
        <v>246108.3</v>
      </c>
      <c r="M18" s="93">
        <f t="shared" si="3"/>
        <v>308954.18</v>
      </c>
      <c r="N18" s="93">
        <f t="shared" si="3"/>
        <v>14508</v>
      </c>
      <c r="O18" s="93">
        <f t="shared" si="3"/>
        <v>0</v>
      </c>
      <c r="P18" s="92">
        <f t="shared" si="3"/>
        <v>33076</v>
      </c>
      <c r="Q18" s="92">
        <f t="shared" si="3"/>
        <v>0</v>
      </c>
      <c r="R18" s="92">
        <f t="shared" si="3"/>
        <v>124235</v>
      </c>
      <c r="S18" s="92">
        <f t="shared" si="3"/>
        <v>56221.3</v>
      </c>
      <c r="T18" s="92">
        <f t="shared" si="3"/>
        <v>548.57</v>
      </c>
      <c r="U18" s="92">
        <f t="shared" si="3"/>
        <v>80365.31</v>
      </c>
      <c r="V18" s="93">
        <f t="shared" si="3"/>
        <v>308954.18</v>
      </c>
    </row>
    <row r="22" spans="8:11" ht="15" customHeight="1">
      <c r="H22" s="37" t="s">
        <v>80</v>
      </c>
      <c r="I22" s="37"/>
      <c r="J22" s="37"/>
      <c r="K22" s="8">
        <f>+('semilavorati mensile'!K28)-('semilavorati mensile'!L28+'monomeri mensile'!L18)</f>
        <v>3080.320000000065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E33" sqref="E33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99"/>
      <c r="B3" s="10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103" t="s">
        <v>6</v>
      </c>
      <c r="B4" s="104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107" t="s">
        <v>81</v>
      </c>
      <c r="B5" s="108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24.5" customHeight="1">
      <c r="A6" s="107"/>
      <c r="B6" s="108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11" t="s">
        <v>29</v>
      </c>
      <c r="D7" s="111" t="s">
        <v>30</v>
      </c>
      <c r="E7" s="111" t="s">
        <v>31</v>
      </c>
      <c r="F7" s="111" t="s">
        <v>32</v>
      </c>
      <c r="G7" s="111" t="s">
        <v>33</v>
      </c>
      <c r="H7" s="111" t="s">
        <v>34</v>
      </c>
      <c r="I7" s="111" t="s">
        <v>35</v>
      </c>
      <c r="J7" s="111" t="s">
        <v>36</v>
      </c>
      <c r="K7" s="111" t="s">
        <v>37</v>
      </c>
      <c r="L7" s="111" t="s">
        <v>38</v>
      </c>
      <c r="M7" s="111" t="s">
        <v>39</v>
      </c>
      <c r="N7" s="111" t="s">
        <v>40</v>
      </c>
      <c r="O7" s="111" t="s">
        <v>41</v>
      </c>
      <c r="P7" s="111" t="s">
        <v>42</v>
      </c>
      <c r="Q7" s="111" t="s">
        <v>43</v>
      </c>
      <c r="R7" s="111" t="s">
        <v>44</v>
      </c>
      <c r="S7" s="111" t="s">
        <v>45</v>
      </c>
      <c r="T7" s="111" t="s">
        <v>46</v>
      </c>
      <c r="U7" s="111" t="s">
        <v>47</v>
      </c>
    </row>
    <row r="8" spans="1:21" ht="15" customHeight="1">
      <c r="A8" s="112" t="s">
        <v>48</v>
      </c>
      <c r="B8" s="112"/>
      <c r="C8" s="113"/>
      <c r="D8" s="114"/>
      <c r="E8" s="114"/>
      <c r="F8" s="114"/>
      <c r="G8" s="114"/>
      <c r="H8" s="114"/>
      <c r="I8" s="115"/>
      <c r="J8" s="114"/>
      <c r="K8" s="114"/>
      <c r="L8" s="116"/>
      <c r="M8" s="114"/>
      <c r="N8" s="114"/>
      <c r="O8" s="114"/>
      <c r="P8" s="114"/>
      <c r="Q8" s="114"/>
      <c r="R8" s="114"/>
      <c r="S8" s="114"/>
      <c r="T8" s="114"/>
      <c r="U8" s="116"/>
    </row>
    <row r="9" spans="1:21" ht="15" customHeight="1">
      <c r="A9" s="19">
        <v>1</v>
      </c>
      <c r="B9" s="19" t="s">
        <v>49</v>
      </c>
      <c r="C9" s="56">
        <v>34839</v>
      </c>
      <c r="D9" s="56">
        <v>0</v>
      </c>
      <c r="E9" s="56">
        <v>3469</v>
      </c>
      <c r="F9" s="57">
        <v>0</v>
      </c>
      <c r="G9" s="57">
        <v>0</v>
      </c>
      <c r="H9" s="57">
        <v>0</v>
      </c>
      <c r="I9" s="58">
        <f aca="true" t="shared" si="0" ref="I9:I19">+H9-G9</f>
        <v>0</v>
      </c>
      <c r="J9" s="57">
        <v>30115</v>
      </c>
      <c r="K9" s="59">
        <v>362512.54</v>
      </c>
      <c r="L9" s="60">
        <f aca="true" t="shared" si="1" ref="L9:L26">C9+D9+E9+F9-(I9+J9)+K9</f>
        <v>370705.54</v>
      </c>
      <c r="M9" s="57">
        <v>26680</v>
      </c>
      <c r="N9" s="61">
        <v>34481</v>
      </c>
      <c r="O9" s="57">
        <v>0</v>
      </c>
      <c r="P9" s="57">
        <v>0</v>
      </c>
      <c r="Q9" s="57">
        <v>0</v>
      </c>
      <c r="R9" s="57">
        <v>0</v>
      </c>
      <c r="S9" s="57">
        <v>303867.54</v>
      </c>
      <c r="T9" s="62">
        <v>5677</v>
      </c>
      <c r="U9" s="63">
        <f aca="true" t="shared" si="2" ref="U9:U19">SUM(M9:T9)</f>
        <v>370705.54</v>
      </c>
    </row>
    <row r="10" spans="1:21" ht="15" customHeight="1">
      <c r="A10" s="19">
        <v>2</v>
      </c>
      <c r="B10" s="19" t="s">
        <v>50</v>
      </c>
      <c r="C10" s="56">
        <v>73346</v>
      </c>
      <c r="D10" s="56">
        <v>0</v>
      </c>
      <c r="E10" s="56">
        <v>0</v>
      </c>
      <c r="F10" s="57">
        <v>44481</v>
      </c>
      <c r="G10" s="57">
        <v>5966</v>
      </c>
      <c r="H10" s="57">
        <v>10274</v>
      </c>
      <c r="I10" s="58">
        <f t="shared" si="0"/>
        <v>4308</v>
      </c>
      <c r="J10" s="57">
        <v>115452</v>
      </c>
      <c r="K10" s="59">
        <v>54480</v>
      </c>
      <c r="L10" s="60">
        <f t="shared" si="1"/>
        <v>52547</v>
      </c>
      <c r="M10" s="57">
        <v>25942</v>
      </c>
      <c r="N10" s="61">
        <v>0</v>
      </c>
      <c r="O10" s="57">
        <v>25220</v>
      </c>
      <c r="P10" s="57">
        <v>0</v>
      </c>
      <c r="Q10" s="57">
        <v>602</v>
      </c>
      <c r="R10" s="57">
        <v>0</v>
      </c>
      <c r="S10" s="57">
        <v>719</v>
      </c>
      <c r="T10" s="62">
        <v>64</v>
      </c>
      <c r="U10" s="63">
        <f t="shared" si="2"/>
        <v>52547</v>
      </c>
    </row>
    <row r="11" spans="1:21" ht="15" customHeight="1">
      <c r="A11" s="117">
        <v>3</v>
      </c>
      <c r="B11" s="117" t="s">
        <v>51</v>
      </c>
      <c r="C11" s="56">
        <v>931967</v>
      </c>
      <c r="D11" s="56">
        <v>113817</v>
      </c>
      <c r="E11" s="56">
        <v>970</v>
      </c>
      <c r="F11" s="56">
        <v>760674</v>
      </c>
      <c r="G11" s="57">
        <v>65580</v>
      </c>
      <c r="H11" s="57">
        <v>77782</v>
      </c>
      <c r="I11" s="58">
        <f t="shared" si="0"/>
        <v>12202</v>
      </c>
      <c r="J11" s="57">
        <v>1795226</v>
      </c>
      <c r="K11" s="59">
        <v>0</v>
      </c>
      <c r="L11" s="60">
        <f t="shared" si="1"/>
        <v>0</v>
      </c>
      <c r="M11" s="57">
        <v>0</v>
      </c>
      <c r="N11" s="61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62">
        <v>0</v>
      </c>
      <c r="U11" s="63">
        <f t="shared" si="2"/>
        <v>0</v>
      </c>
    </row>
    <row r="12" spans="1:21" ht="15" customHeight="1">
      <c r="A12" s="19">
        <v>4</v>
      </c>
      <c r="B12" s="19" t="s">
        <v>52</v>
      </c>
      <c r="C12" s="56">
        <v>338810</v>
      </c>
      <c r="D12" s="56">
        <v>0</v>
      </c>
      <c r="E12" s="56">
        <v>0</v>
      </c>
      <c r="F12" s="57">
        <v>0</v>
      </c>
      <c r="G12" s="57">
        <v>31402</v>
      </c>
      <c r="H12" s="56">
        <v>50204</v>
      </c>
      <c r="I12" s="58">
        <f t="shared" si="0"/>
        <v>18802</v>
      </c>
      <c r="J12" s="57">
        <v>320008</v>
      </c>
      <c r="K12" s="59">
        <v>0</v>
      </c>
      <c r="L12" s="60">
        <f t="shared" si="1"/>
        <v>0</v>
      </c>
      <c r="M12" s="57">
        <v>0</v>
      </c>
      <c r="N12" s="61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62">
        <v>0</v>
      </c>
      <c r="U12" s="63">
        <f t="shared" si="2"/>
        <v>0</v>
      </c>
    </row>
    <row r="13" spans="1:21" ht="15" customHeight="1">
      <c r="A13" s="19">
        <v>5</v>
      </c>
      <c r="B13" s="19" t="s">
        <v>53</v>
      </c>
      <c r="C13" s="56">
        <v>204122</v>
      </c>
      <c r="D13" s="56">
        <v>0</v>
      </c>
      <c r="E13" s="56">
        <v>0</v>
      </c>
      <c r="F13" s="57">
        <v>292692</v>
      </c>
      <c r="G13" s="57">
        <v>75092</v>
      </c>
      <c r="H13" s="57">
        <v>55425</v>
      </c>
      <c r="I13" s="58">
        <f t="shared" si="0"/>
        <v>-19667</v>
      </c>
      <c r="J13" s="57">
        <v>501598</v>
      </c>
      <c r="K13" s="59">
        <v>415968</v>
      </c>
      <c r="L13" s="60">
        <f t="shared" si="1"/>
        <v>430851</v>
      </c>
      <c r="M13" s="57">
        <v>0</v>
      </c>
      <c r="N13" s="61">
        <v>0</v>
      </c>
      <c r="O13" s="57">
        <v>0</v>
      </c>
      <c r="P13" s="57">
        <v>0</v>
      </c>
      <c r="Q13" s="57">
        <v>119637</v>
      </c>
      <c r="R13" s="57">
        <v>311214</v>
      </c>
      <c r="S13" s="57">
        <v>0</v>
      </c>
      <c r="T13" s="62">
        <v>0</v>
      </c>
      <c r="U13" s="63">
        <f t="shared" si="2"/>
        <v>430851</v>
      </c>
    </row>
    <row r="14" spans="1:21" ht="15" customHeight="1">
      <c r="A14" s="19">
        <v>6</v>
      </c>
      <c r="B14" s="19" t="s">
        <v>54</v>
      </c>
      <c r="C14" s="56">
        <v>136353</v>
      </c>
      <c r="D14" s="57">
        <v>0</v>
      </c>
      <c r="E14" s="57">
        <v>0</v>
      </c>
      <c r="F14" s="57">
        <v>0</v>
      </c>
      <c r="G14" s="57">
        <v>7877</v>
      </c>
      <c r="H14" s="57">
        <v>8484</v>
      </c>
      <c r="I14" s="58">
        <f t="shared" si="0"/>
        <v>607</v>
      </c>
      <c r="J14" s="57">
        <v>135540</v>
      </c>
      <c r="K14" s="59">
        <v>102269</v>
      </c>
      <c r="L14" s="60">
        <f t="shared" si="1"/>
        <v>102475</v>
      </c>
      <c r="M14" s="57">
        <v>101503</v>
      </c>
      <c r="N14" s="61">
        <v>0</v>
      </c>
      <c r="O14" s="57">
        <v>0</v>
      </c>
      <c r="P14" s="57">
        <v>0</v>
      </c>
      <c r="Q14" s="57">
        <v>0</v>
      </c>
      <c r="R14" s="57">
        <v>0</v>
      </c>
      <c r="S14" s="57">
        <v>972</v>
      </c>
      <c r="T14" s="62">
        <v>0</v>
      </c>
      <c r="U14" s="63">
        <f t="shared" si="2"/>
        <v>102475</v>
      </c>
    </row>
    <row r="15" spans="1:21" ht="15" customHeight="1">
      <c r="A15" s="19">
        <v>7</v>
      </c>
      <c r="B15" s="19" t="s">
        <v>55</v>
      </c>
      <c r="C15" s="56">
        <v>42590</v>
      </c>
      <c r="D15" s="57">
        <v>0</v>
      </c>
      <c r="E15" s="57">
        <v>0</v>
      </c>
      <c r="F15" s="57">
        <v>27057.98</v>
      </c>
      <c r="G15" s="57">
        <v>12078.37</v>
      </c>
      <c r="H15" s="57">
        <v>12048.23</v>
      </c>
      <c r="I15" s="58">
        <f t="shared" si="0"/>
        <v>-30.140000000001237</v>
      </c>
      <c r="J15" s="57">
        <v>52508.12</v>
      </c>
      <c r="K15" s="59">
        <v>0</v>
      </c>
      <c r="L15" s="60">
        <f t="shared" si="1"/>
        <v>17169.999999999993</v>
      </c>
      <c r="M15" s="57">
        <v>0</v>
      </c>
      <c r="N15" s="61">
        <v>0</v>
      </c>
      <c r="O15" s="57">
        <v>0</v>
      </c>
      <c r="P15" s="57">
        <v>0</v>
      </c>
      <c r="Q15" s="57">
        <v>0</v>
      </c>
      <c r="R15" s="57">
        <v>0</v>
      </c>
      <c r="S15" s="57">
        <v>17170</v>
      </c>
      <c r="T15" s="62">
        <v>0</v>
      </c>
      <c r="U15" s="63">
        <f t="shared" si="2"/>
        <v>17170</v>
      </c>
    </row>
    <row r="16" spans="1:21" ht="15" customHeight="1">
      <c r="A16" s="19">
        <v>8</v>
      </c>
      <c r="B16" s="19" t="s">
        <v>56</v>
      </c>
      <c r="C16" s="56">
        <v>22176</v>
      </c>
      <c r="D16" s="57">
        <v>29709.16</v>
      </c>
      <c r="E16" s="57">
        <v>0</v>
      </c>
      <c r="F16" s="57">
        <v>3950.66</v>
      </c>
      <c r="G16" s="57">
        <v>36971.2</v>
      </c>
      <c r="H16" s="57">
        <v>32399.69</v>
      </c>
      <c r="I16" s="58">
        <f t="shared" si="0"/>
        <v>-4571.509999999998</v>
      </c>
      <c r="J16" s="57">
        <v>28486.28</v>
      </c>
      <c r="K16" s="59">
        <v>53145</v>
      </c>
      <c r="L16" s="60">
        <f t="shared" si="1"/>
        <v>85066.05</v>
      </c>
      <c r="M16" s="57">
        <v>0</v>
      </c>
      <c r="N16" s="61">
        <v>9164.07</v>
      </c>
      <c r="O16" s="57">
        <v>3033</v>
      </c>
      <c r="P16" s="57">
        <v>0</v>
      </c>
      <c r="Q16" s="57">
        <v>46869</v>
      </c>
      <c r="R16" s="57">
        <v>2714</v>
      </c>
      <c r="S16" s="57">
        <v>23286</v>
      </c>
      <c r="T16" s="62">
        <v>0</v>
      </c>
      <c r="U16" s="63">
        <f t="shared" si="2"/>
        <v>85066.07</v>
      </c>
    </row>
    <row r="17" spans="1:21" ht="15" customHeight="1">
      <c r="A17" s="19">
        <v>9</v>
      </c>
      <c r="B17" s="19" t="s">
        <v>57</v>
      </c>
      <c r="C17" s="56">
        <v>0</v>
      </c>
      <c r="D17" s="57">
        <v>0</v>
      </c>
      <c r="E17" s="57">
        <v>1085</v>
      </c>
      <c r="F17" s="57">
        <v>0</v>
      </c>
      <c r="G17" s="57">
        <v>7920</v>
      </c>
      <c r="H17" s="57">
        <v>8274</v>
      </c>
      <c r="I17" s="58">
        <f t="shared" si="0"/>
        <v>354</v>
      </c>
      <c r="J17" s="57">
        <v>2700</v>
      </c>
      <c r="K17" s="59">
        <v>2491</v>
      </c>
      <c r="L17" s="60">
        <f t="shared" si="1"/>
        <v>522</v>
      </c>
      <c r="M17" s="57">
        <v>0</v>
      </c>
      <c r="N17" s="61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62">
        <v>522</v>
      </c>
      <c r="U17" s="63">
        <f t="shared" si="2"/>
        <v>522</v>
      </c>
    </row>
    <row r="18" spans="1:21" ht="15" customHeight="1">
      <c r="A18" s="19">
        <v>10</v>
      </c>
      <c r="B18" s="19" t="s">
        <v>58</v>
      </c>
      <c r="C18" s="56"/>
      <c r="D18" s="57"/>
      <c r="E18" s="57"/>
      <c r="F18" s="57"/>
      <c r="G18" s="57"/>
      <c r="H18" s="57"/>
      <c r="I18" s="58">
        <f t="shared" si="0"/>
        <v>0</v>
      </c>
      <c r="J18" s="57"/>
      <c r="K18" s="59"/>
      <c r="L18" s="60">
        <f t="shared" si="1"/>
        <v>0</v>
      </c>
      <c r="M18" s="57"/>
      <c r="N18" s="61"/>
      <c r="O18" s="57"/>
      <c r="P18" s="57"/>
      <c r="Q18" s="57"/>
      <c r="R18" s="57"/>
      <c r="S18" s="57"/>
      <c r="T18" s="62"/>
      <c r="U18" s="63">
        <f t="shared" si="2"/>
        <v>0</v>
      </c>
    </row>
    <row r="19" spans="1:21" ht="15" customHeight="1">
      <c r="A19" s="19">
        <v>11</v>
      </c>
      <c r="B19" s="19" t="s">
        <v>59</v>
      </c>
      <c r="C19" s="56">
        <v>0</v>
      </c>
      <c r="D19" s="57">
        <v>0</v>
      </c>
      <c r="E19" s="57">
        <v>8861.63</v>
      </c>
      <c r="F19" s="57">
        <v>55685.99</v>
      </c>
      <c r="G19" s="57">
        <v>20790.07</v>
      </c>
      <c r="H19" s="57">
        <v>24360.88</v>
      </c>
      <c r="I19" s="58">
        <f t="shared" si="0"/>
        <v>3570.8100000000013</v>
      </c>
      <c r="J19" s="57">
        <v>33845.3</v>
      </c>
      <c r="K19" s="59">
        <v>33530.77</v>
      </c>
      <c r="L19" s="60">
        <f t="shared" si="1"/>
        <v>60662.27999999999</v>
      </c>
      <c r="M19" s="57">
        <v>0</v>
      </c>
      <c r="N19" s="61">
        <v>0</v>
      </c>
      <c r="O19" s="57">
        <v>0</v>
      </c>
      <c r="P19" s="57">
        <v>0</v>
      </c>
      <c r="Q19" s="57">
        <v>9782.07</v>
      </c>
      <c r="R19" s="57">
        <v>27356.61</v>
      </c>
      <c r="S19" s="57">
        <v>23523.62</v>
      </c>
      <c r="T19" s="62">
        <v>0</v>
      </c>
      <c r="U19" s="63">
        <f t="shared" si="2"/>
        <v>60662.3</v>
      </c>
    </row>
    <row r="20" spans="1:21" ht="15" customHeight="1">
      <c r="A20" s="118"/>
      <c r="B20" s="118" t="s">
        <v>60</v>
      </c>
      <c r="C20" s="68">
        <f aca="true" t="shared" si="3" ref="C20:K20">SUM(C9:C19)</f>
        <v>1784203</v>
      </c>
      <c r="D20" s="68">
        <f t="shared" si="3"/>
        <v>143526.16</v>
      </c>
      <c r="E20" s="68">
        <f t="shared" si="3"/>
        <v>14385.63</v>
      </c>
      <c r="F20" s="68">
        <f t="shared" si="3"/>
        <v>1184541.63</v>
      </c>
      <c r="G20" s="68">
        <f t="shared" si="3"/>
        <v>263676.64</v>
      </c>
      <c r="H20" s="68">
        <f t="shared" si="3"/>
        <v>279251.8</v>
      </c>
      <c r="I20" s="68">
        <f t="shared" si="3"/>
        <v>15575.160000000002</v>
      </c>
      <c r="J20" s="68">
        <f t="shared" si="3"/>
        <v>3015478.6999999997</v>
      </c>
      <c r="K20" s="68">
        <f t="shared" si="3"/>
        <v>1024396.31</v>
      </c>
      <c r="L20" s="69">
        <f t="shared" si="1"/>
        <v>1119998.87</v>
      </c>
      <c r="M20" s="68">
        <f aca="true" t="shared" si="4" ref="M20:U20">SUM(M9:M19)</f>
        <v>154125</v>
      </c>
      <c r="N20" s="68">
        <f t="shared" si="4"/>
        <v>43645.07</v>
      </c>
      <c r="O20" s="68">
        <f t="shared" si="4"/>
        <v>28253</v>
      </c>
      <c r="P20" s="68">
        <f t="shared" si="4"/>
        <v>0</v>
      </c>
      <c r="Q20" s="68">
        <f t="shared" si="4"/>
        <v>176890.07</v>
      </c>
      <c r="R20" s="68">
        <f t="shared" si="4"/>
        <v>341284.61</v>
      </c>
      <c r="S20" s="68">
        <f t="shared" si="4"/>
        <v>369538.16</v>
      </c>
      <c r="T20" s="68">
        <f t="shared" si="4"/>
        <v>6263</v>
      </c>
      <c r="U20" s="70">
        <f t="shared" si="4"/>
        <v>1119998.9100000001</v>
      </c>
    </row>
    <row r="21" spans="1:21" ht="15" customHeight="1">
      <c r="A21" s="19">
        <v>12</v>
      </c>
      <c r="B21" s="19" t="s">
        <v>61</v>
      </c>
      <c r="C21" s="56">
        <v>0</v>
      </c>
      <c r="D21" s="57">
        <v>144760</v>
      </c>
      <c r="E21" s="57">
        <v>1842</v>
      </c>
      <c r="F21" s="57">
        <v>0</v>
      </c>
      <c r="G21" s="57">
        <v>12703</v>
      </c>
      <c r="H21" s="57">
        <v>10462</v>
      </c>
      <c r="I21" s="58">
        <f>+H21-G21</f>
        <v>-2241</v>
      </c>
      <c r="J21" s="57">
        <v>189223</v>
      </c>
      <c r="K21" s="59">
        <v>239154</v>
      </c>
      <c r="L21" s="60">
        <f t="shared" si="1"/>
        <v>198774</v>
      </c>
      <c r="M21" s="57">
        <v>79113</v>
      </c>
      <c r="N21" s="61">
        <v>0</v>
      </c>
      <c r="O21" s="57">
        <v>71879</v>
      </c>
      <c r="P21" s="57">
        <v>0</v>
      </c>
      <c r="Q21" s="57">
        <v>43809</v>
      </c>
      <c r="R21" s="57">
        <v>0</v>
      </c>
      <c r="S21" s="57">
        <v>3973</v>
      </c>
      <c r="T21" s="62">
        <v>0</v>
      </c>
      <c r="U21" s="63">
        <f>SUM(M21:T21)</f>
        <v>198774</v>
      </c>
    </row>
    <row r="22" spans="1:21" ht="15" customHeight="1">
      <c r="A22" s="19">
        <v>13</v>
      </c>
      <c r="B22" s="19" t="s">
        <v>62</v>
      </c>
      <c r="C22" s="56">
        <v>37243</v>
      </c>
      <c r="D22" s="57">
        <v>4951</v>
      </c>
      <c r="E22" s="57">
        <v>4779</v>
      </c>
      <c r="F22" s="57">
        <v>50673</v>
      </c>
      <c r="G22" s="57">
        <v>59469</v>
      </c>
      <c r="H22" s="57">
        <v>102021</v>
      </c>
      <c r="I22" s="58">
        <f>+H22-G22</f>
        <v>42552</v>
      </c>
      <c r="J22" s="57">
        <v>170139</v>
      </c>
      <c r="K22" s="59">
        <v>736970</v>
      </c>
      <c r="L22" s="60">
        <f t="shared" si="1"/>
        <v>621925</v>
      </c>
      <c r="M22" s="57">
        <v>398268</v>
      </c>
      <c r="N22" s="61">
        <v>0</v>
      </c>
      <c r="O22" s="57">
        <v>95962</v>
      </c>
      <c r="P22" s="57">
        <v>0</v>
      </c>
      <c r="Q22" s="57">
        <v>23807</v>
      </c>
      <c r="R22" s="57">
        <v>103888</v>
      </c>
      <c r="S22" s="57">
        <v>0</v>
      </c>
      <c r="T22" s="62">
        <v>0</v>
      </c>
      <c r="U22" s="63">
        <f>SUM(M22:T22)</f>
        <v>621925</v>
      </c>
    </row>
    <row r="23" spans="1:21" ht="15" customHeight="1">
      <c r="A23" s="19">
        <v>14</v>
      </c>
      <c r="B23" s="19" t="s">
        <v>63</v>
      </c>
      <c r="C23" s="56">
        <v>5899</v>
      </c>
      <c r="D23" s="57">
        <v>0</v>
      </c>
      <c r="E23" s="57">
        <v>10347</v>
      </c>
      <c r="F23" s="57">
        <v>11083</v>
      </c>
      <c r="G23" s="57">
        <v>25008</v>
      </c>
      <c r="H23" s="57">
        <v>21237</v>
      </c>
      <c r="I23" s="58">
        <f>+H23-G23</f>
        <v>-3771</v>
      </c>
      <c r="J23" s="57">
        <v>131397</v>
      </c>
      <c r="K23" s="59">
        <v>110241</v>
      </c>
      <c r="L23" s="60">
        <f t="shared" si="1"/>
        <v>9944</v>
      </c>
      <c r="M23" s="57">
        <v>0</v>
      </c>
      <c r="N23" s="61">
        <v>0</v>
      </c>
      <c r="O23" s="57">
        <v>0</v>
      </c>
      <c r="P23" s="57">
        <v>0</v>
      </c>
      <c r="Q23" s="57">
        <v>7174</v>
      </c>
      <c r="R23" s="57">
        <v>2770</v>
      </c>
      <c r="S23" s="57">
        <v>0</v>
      </c>
      <c r="T23" s="62">
        <v>0</v>
      </c>
      <c r="U23" s="63">
        <f>SUM(M23:T23)</f>
        <v>9944</v>
      </c>
    </row>
    <row r="24" spans="1:21" ht="15" customHeight="1">
      <c r="A24" s="118"/>
      <c r="B24" s="118" t="s">
        <v>64</v>
      </c>
      <c r="C24" s="68">
        <f aca="true" t="shared" si="5" ref="C24:K24">SUM(C21:C23)</f>
        <v>43142</v>
      </c>
      <c r="D24" s="68">
        <f t="shared" si="5"/>
        <v>149711</v>
      </c>
      <c r="E24" s="68">
        <f t="shared" si="5"/>
        <v>16968</v>
      </c>
      <c r="F24" s="68">
        <f t="shared" si="5"/>
        <v>61756</v>
      </c>
      <c r="G24" s="68">
        <f t="shared" si="5"/>
        <v>97180</v>
      </c>
      <c r="H24" s="68">
        <f t="shared" si="5"/>
        <v>133720</v>
      </c>
      <c r="I24" s="68">
        <f t="shared" si="5"/>
        <v>36540</v>
      </c>
      <c r="J24" s="68">
        <f t="shared" si="5"/>
        <v>490759</v>
      </c>
      <c r="K24" s="71">
        <f t="shared" si="5"/>
        <v>1086365</v>
      </c>
      <c r="L24" s="69">
        <f t="shared" si="1"/>
        <v>830643</v>
      </c>
      <c r="M24" s="68">
        <f aca="true" t="shared" si="6" ref="M24:U24">SUM(M21:M23)</f>
        <v>477381</v>
      </c>
      <c r="N24" s="68">
        <f t="shared" si="6"/>
        <v>0</v>
      </c>
      <c r="O24" s="68">
        <f t="shared" si="6"/>
        <v>167841</v>
      </c>
      <c r="P24" s="68">
        <f t="shared" si="6"/>
        <v>0</v>
      </c>
      <c r="Q24" s="68">
        <f t="shared" si="6"/>
        <v>74790</v>
      </c>
      <c r="R24" s="68">
        <f t="shared" si="6"/>
        <v>106658</v>
      </c>
      <c r="S24" s="68">
        <f t="shared" si="6"/>
        <v>3973</v>
      </c>
      <c r="T24" s="68">
        <f t="shared" si="6"/>
        <v>0</v>
      </c>
      <c r="U24" s="70">
        <f t="shared" si="6"/>
        <v>830643</v>
      </c>
    </row>
    <row r="25" spans="1:21" ht="15" customHeight="1">
      <c r="A25" s="19">
        <v>15</v>
      </c>
      <c r="B25" s="19" t="s">
        <v>65</v>
      </c>
      <c r="C25" s="56">
        <v>217534</v>
      </c>
      <c r="D25" s="57">
        <v>4560.8</v>
      </c>
      <c r="E25" s="57">
        <v>7492.03</v>
      </c>
      <c r="F25" s="57">
        <v>0</v>
      </c>
      <c r="G25" s="57">
        <v>0</v>
      </c>
      <c r="H25" s="57">
        <v>0</v>
      </c>
      <c r="I25" s="58">
        <f>+H25-G25</f>
        <v>0</v>
      </c>
      <c r="J25" s="57">
        <v>4560.8</v>
      </c>
      <c r="K25" s="59">
        <v>0</v>
      </c>
      <c r="L25" s="60">
        <f t="shared" si="1"/>
        <v>225026.03</v>
      </c>
      <c r="M25" s="57">
        <v>0</v>
      </c>
      <c r="N25" s="61">
        <v>0</v>
      </c>
      <c r="O25" s="57">
        <v>0</v>
      </c>
      <c r="P25" s="57">
        <v>0</v>
      </c>
      <c r="Q25" s="57">
        <v>0</v>
      </c>
      <c r="R25" s="57">
        <v>0</v>
      </c>
      <c r="S25" s="57">
        <v>225026.03</v>
      </c>
      <c r="T25" s="62">
        <v>0</v>
      </c>
      <c r="U25" s="63">
        <f>SUM(M25:T25)</f>
        <v>225026.03</v>
      </c>
    </row>
    <row r="26" spans="1:21" ht="15" customHeight="1">
      <c r="A26" s="19">
        <v>16</v>
      </c>
      <c r="B26" s="19" t="s">
        <v>66</v>
      </c>
      <c r="C26" s="56">
        <v>0</v>
      </c>
      <c r="D26" s="57">
        <v>21585</v>
      </c>
      <c r="E26" s="57">
        <v>0</v>
      </c>
      <c r="F26" s="57">
        <v>0</v>
      </c>
      <c r="G26" s="57">
        <v>1213</v>
      </c>
      <c r="H26" s="57">
        <v>544</v>
      </c>
      <c r="I26" s="58">
        <f>+H26-G26</f>
        <v>-669</v>
      </c>
      <c r="J26" s="57">
        <v>22254</v>
      </c>
      <c r="K26" s="59">
        <v>22254</v>
      </c>
      <c r="L26" s="60">
        <f t="shared" si="1"/>
        <v>22254</v>
      </c>
      <c r="M26" s="57">
        <v>22254</v>
      </c>
      <c r="N26" s="61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62">
        <v>0</v>
      </c>
      <c r="U26" s="63">
        <f>SUM(M26:T26)</f>
        <v>22254</v>
      </c>
    </row>
    <row r="27" spans="1:21" ht="15" customHeight="1">
      <c r="A27" s="118"/>
      <c r="B27" s="118" t="s">
        <v>67</v>
      </c>
      <c r="C27" s="68">
        <f aca="true" t="shared" si="7" ref="C27:I27">SUM(C25:C26)</f>
        <v>217534</v>
      </c>
      <c r="D27" s="68">
        <f t="shared" si="7"/>
        <v>26145.8</v>
      </c>
      <c r="E27" s="68">
        <f t="shared" si="7"/>
        <v>7492.03</v>
      </c>
      <c r="F27" s="68">
        <f t="shared" si="7"/>
        <v>0</v>
      </c>
      <c r="G27" s="68">
        <f t="shared" si="7"/>
        <v>1213</v>
      </c>
      <c r="H27" s="68">
        <f t="shared" si="7"/>
        <v>544</v>
      </c>
      <c r="I27" s="68">
        <f t="shared" si="7"/>
        <v>-669</v>
      </c>
      <c r="J27" s="68">
        <f>K27+L27-(C27+D27+E27+F27)</f>
        <v>22923.00000000003</v>
      </c>
      <c r="K27" s="68">
        <f>SUM(J25:J26)</f>
        <v>26814.8</v>
      </c>
      <c r="L27" s="68">
        <f aca="true" t="shared" si="8" ref="L27:U27">SUM(L25:L26)</f>
        <v>247280.03</v>
      </c>
      <c r="M27" s="68">
        <f t="shared" si="8"/>
        <v>22254</v>
      </c>
      <c r="N27" s="68">
        <f t="shared" si="8"/>
        <v>0</v>
      </c>
      <c r="O27" s="68">
        <f t="shared" si="8"/>
        <v>0</v>
      </c>
      <c r="P27" s="68">
        <f t="shared" si="8"/>
        <v>0</v>
      </c>
      <c r="Q27" s="68">
        <f t="shared" si="8"/>
        <v>0</v>
      </c>
      <c r="R27" s="68">
        <f t="shared" si="8"/>
        <v>0</v>
      </c>
      <c r="S27" s="68">
        <f t="shared" si="8"/>
        <v>225026.03</v>
      </c>
      <c r="T27" s="68">
        <f t="shared" si="8"/>
        <v>0</v>
      </c>
      <c r="U27" s="70">
        <f t="shared" si="8"/>
        <v>247280.03</v>
      </c>
    </row>
    <row r="28" spans="1:21" ht="15" customHeight="1">
      <c r="A28" s="119"/>
      <c r="B28" s="119" t="s">
        <v>68</v>
      </c>
      <c r="C28" s="76">
        <f aca="true" t="shared" si="9" ref="C28:U28">+C20+C24+C27</f>
        <v>2044879</v>
      </c>
      <c r="D28" s="76">
        <f t="shared" si="9"/>
        <v>319382.96</v>
      </c>
      <c r="E28" s="76">
        <f t="shared" si="9"/>
        <v>38845.659999999996</v>
      </c>
      <c r="F28" s="76">
        <f t="shared" si="9"/>
        <v>1246297.63</v>
      </c>
      <c r="G28" s="76">
        <f t="shared" si="9"/>
        <v>362069.64</v>
      </c>
      <c r="H28" s="76">
        <f t="shared" si="9"/>
        <v>413515.8</v>
      </c>
      <c r="I28" s="76">
        <f t="shared" si="9"/>
        <v>51446.16</v>
      </c>
      <c r="J28" s="76">
        <f t="shared" si="9"/>
        <v>3529160.6999999997</v>
      </c>
      <c r="K28" s="76">
        <f t="shared" si="9"/>
        <v>2137576.11</v>
      </c>
      <c r="L28" s="76">
        <f t="shared" si="9"/>
        <v>2197921.9</v>
      </c>
      <c r="M28" s="76">
        <f t="shared" si="9"/>
        <v>653760</v>
      </c>
      <c r="N28" s="76">
        <f t="shared" si="9"/>
        <v>43645.07</v>
      </c>
      <c r="O28" s="76">
        <f t="shared" si="9"/>
        <v>196094</v>
      </c>
      <c r="P28" s="76">
        <f t="shared" si="9"/>
        <v>0</v>
      </c>
      <c r="Q28" s="76">
        <f t="shared" si="9"/>
        <v>251680.07</v>
      </c>
      <c r="R28" s="76">
        <f t="shared" si="9"/>
        <v>447942.61</v>
      </c>
      <c r="S28" s="76">
        <f t="shared" si="9"/>
        <v>598537.19</v>
      </c>
      <c r="T28" s="76">
        <f t="shared" si="9"/>
        <v>6263</v>
      </c>
      <c r="U28" s="77">
        <f t="shared" si="9"/>
        <v>2197921.94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120"/>
      <c r="B3" s="12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78" t="s">
        <v>6</v>
      </c>
      <c r="B4" s="79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81" t="s">
        <v>81</v>
      </c>
      <c r="B5" s="121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36.5" customHeight="1">
      <c r="A6" s="122"/>
      <c r="B6" s="123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24" t="s">
        <v>29</v>
      </c>
      <c r="D7" s="124" t="s">
        <v>30</v>
      </c>
      <c r="E7" s="124" t="s">
        <v>31</v>
      </c>
      <c r="F7" s="124" t="s">
        <v>32</v>
      </c>
      <c r="G7" s="124" t="s">
        <v>33</v>
      </c>
      <c r="H7" s="124" t="s">
        <v>34</v>
      </c>
      <c r="I7" s="124" t="s">
        <v>35</v>
      </c>
      <c r="J7" s="124" t="s">
        <v>36</v>
      </c>
      <c r="K7" s="124" t="s">
        <v>37</v>
      </c>
      <c r="L7" s="124" t="s">
        <v>38</v>
      </c>
      <c r="M7" s="124" t="s">
        <v>39</v>
      </c>
      <c r="N7" s="124" t="s">
        <v>40</v>
      </c>
      <c r="O7" s="124" t="s">
        <v>41</v>
      </c>
      <c r="P7" s="124" t="s">
        <v>42</v>
      </c>
      <c r="Q7" s="124" t="s">
        <v>43</v>
      </c>
      <c r="R7" s="124" t="s">
        <v>44</v>
      </c>
      <c r="S7" s="124" t="s">
        <v>45</v>
      </c>
      <c r="T7" s="124" t="s">
        <v>46</v>
      </c>
      <c r="U7" s="124" t="s">
        <v>47</v>
      </c>
    </row>
    <row r="8" spans="1:21" ht="15" customHeight="1">
      <c r="A8" s="112" t="s">
        <v>69</v>
      </c>
      <c r="B8" s="112"/>
      <c r="C8" s="125"/>
      <c r="D8" s="126"/>
      <c r="E8" s="126"/>
      <c r="F8" s="126"/>
      <c r="G8" s="126"/>
      <c r="H8" s="126"/>
      <c r="I8" s="126"/>
      <c r="J8" s="125"/>
      <c r="K8" s="126"/>
      <c r="L8" s="125"/>
      <c r="M8" s="125"/>
      <c r="N8" s="125"/>
      <c r="O8" s="126"/>
      <c r="P8" s="126"/>
      <c r="Q8" s="126"/>
      <c r="R8" s="126"/>
      <c r="S8" s="126"/>
      <c r="T8" s="126"/>
      <c r="U8" s="125"/>
    </row>
    <row r="9" spans="1:21" ht="15" customHeight="1">
      <c r="A9" s="1">
        <v>17</v>
      </c>
      <c r="B9" s="1" t="s">
        <v>70</v>
      </c>
      <c r="C9" s="127"/>
      <c r="D9" s="86">
        <v>23508</v>
      </c>
      <c r="E9" s="86">
        <v>0</v>
      </c>
      <c r="F9" s="86">
        <v>0</v>
      </c>
      <c r="G9" s="87">
        <v>8713</v>
      </c>
      <c r="H9" s="86">
        <v>14062</v>
      </c>
      <c r="I9" s="88">
        <f aca="true" t="shared" si="0" ref="I9:I17">+H9-G9</f>
        <v>5349</v>
      </c>
      <c r="J9" s="89"/>
      <c r="K9" s="87">
        <v>516894</v>
      </c>
      <c r="L9" s="88">
        <f aca="true" t="shared" si="1" ref="L9:L17">+C9+D9+E9+F9-I9-J9+K9</f>
        <v>535053</v>
      </c>
      <c r="M9" s="87">
        <v>0</v>
      </c>
      <c r="N9" s="89"/>
      <c r="O9" s="87">
        <v>56224</v>
      </c>
      <c r="P9" s="87">
        <v>0</v>
      </c>
      <c r="Q9" s="87">
        <v>147910</v>
      </c>
      <c r="R9" s="87">
        <v>150908</v>
      </c>
      <c r="S9" s="87">
        <v>35776</v>
      </c>
      <c r="T9" s="87">
        <v>144235</v>
      </c>
      <c r="U9" s="88">
        <f aca="true" t="shared" si="2" ref="U9:U17">SUM(M9:T9)</f>
        <v>535053</v>
      </c>
    </row>
    <row r="10" spans="1:21" ht="15" customHeight="1">
      <c r="A10" s="1">
        <v>18</v>
      </c>
      <c r="B10" s="1" t="s">
        <v>71</v>
      </c>
      <c r="C10" s="127"/>
      <c r="D10" s="86">
        <v>73896</v>
      </c>
      <c r="E10" s="86">
        <v>2002.2</v>
      </c>
      <c r="F10" s="86">
        <v>0</v>
      </c>
      <c r="G10" s="87">
        <v>17547.72</v>
      </c>
      <c r="H10" s="86">
        <v>13115.78</v>
      </c>
      <c r="I10" s="88">
        <f t="shared" si="0"/>
        <v>-4431.9400000000005</v>
      </c>
      <c r="J10" s="89"/>
      <c r="K10" s="87">
        <v>298196</v>
      </c>
      <c r="L10" s="88">
        <f t="shared" si="1"/>
        <v>378526.14</v>
      </c>
      <c r="M10" s="87">
        <v>5</v>
      </c>
      <c r="N10" s="89"/>
      <c r="O10" s="87">
        <v>68303</v>
      </c>
      <c r="P10" s="87">
        <v>0</v>
      </c>
      <c r="Q10" s="87">
        <v>104892</v>
      </c>
      <c r="R10" s="87">
        <v>68649</v>
      </c>
      <c r="S10" s="87">
        <v>33024.14</v>
      </c>
      <c r="T10" s="87">
        <v>103653</v>
      </c>
      <c r="U10" s="88">
        <f t="shared" si="2"/>
        <v>378526.14</v>
      </c>
    </row>
    <row r="11" spans="1:21" ht="15" customHeight="1">
      <c r="A11" s="1">
        <v>19</v>
      </c>
      <c r="B11" s="1" t="s">
        <v>72</v>
      </c>
      <c r="C11" s="127"/>
      <c r="D11" s="86">
        <v>21550.58</v>
      </c>
      <c r="E11" s="86">
        <v>0</v>
      </c>
      <c r="F11" s="86">
        <v>0</v>
      </c>
      <c r="G11" s="87">
        <v>5785.81</v>
      </c>
      <c r="H11" s="86">
        <v>7986.41</v>
      </c>
      <c r="I11" s="88">
        <f t="shared" si="0"/>
        <v>2200.5999999999995</v>
      </c>
      <c r="J11" s="89"/>
      <c r="K11" s="87">
        <v>78396</v>
      </c>
      <c r="L11" s="88">
        <f t="shared" si="1"/>
        <v>97745.98000000001</v>
      </c>
      <c r="M11" s="87">
        <v>0</v>
      </c>
      <c r="N11" s="89"/>
      <c r="O11" s="87">
        <v>21553</v>
      </c>
      <c r="P11" s="87">
        <v>0</v>
      </c>
      <c r="Q11" s="87">
        <v>2896</v>
      </c>
      <c r="R11" s="87">
        <v>7938</v>
      </c>
      <c r="S11" s="87">
        <v>0</v>
      </c>
      <c r="T11" s="87">
        <v>65358.98</v>
      </c>
      <c r="U11" s="88">
        <f t="shared" si="2"/>
        <v>97745.98000000001</v>
      </c>
    </row>
    <row r="12" spans="1:21" ht="15" customHeight="1">
      <c r="A12" s="1">
        <v>20</v>
      </c>
      <c r="B12" s="1" t="s">
        <v>73</v>
      </c>
      <c r="C12" s="127"/>
      <c r="D12" s="86">
        <v>51638</v>
      </c>
      <c r="E12" s="86">
        <v>0</v>
      </c>
      <c r="F12" s="86">
        <v>56153</v>
      </c>
      <c r="G12" s="87">
        <v>13755</v>
      </c>
      <c r="H12" s="86">
        <v>18683</v>
      </c>
      <c r="I12" s="88">
        <f t="shared" si="0"/>
        <v>4928</v>
      </c>
      <c r="J12" s="89"/>
      <c r="K12" s="87">
        <v>189534</v>
      </c>
      <c r="L12" s="88">
        <f t="shared" si="1"/>
        <v>292397</v>
      </c>
      <c r="M12" s="87">
        <v>79851</v>
      </c>
      <c r="N12" s="89"/>
      <c r="O12" s="87">
        <v>26131</v>
      </c>
      <c r="P12" s="87">
        <v>0</v>
      </c>
      <c r="Q12" s="87">
        <v>186415</v>
      </c>
      <c r="R12" s="87">
        <v>0</v>
      </c>
      <c r="S12" s="87">
        <v>0</v>
      </c>
      <c r="T12" s="87">
        <v>0</v>
      </c>
      <c r="U12" s="88">
        <f t="shared" si="2"/>
        <v>292397</v>
      </c>
    </row>
    <row r="13" spans="1:21" ht="15" customHeight="1">
      <c r="A13" s="1">
        <v>21</v>
      </c>
      <c r="B13" s="1" t="s">
        <v>74</v>
      </c>
      <c r="C13" s="127"/>
      <c r="D13" s="86">
        <v>0</v>
      </c>
      <c r="E13" s="86">
        <v>28</v>
      </c>
      <c r="F13" s="86">
        <v>0</v>
      </c>
      <c r="G13" s="87">
        <v>1981</v>
      </c>
      <c r="H13" s="86">
        <v>3490</v>
      </c>
      <c r="I13" s="88">
        <f t="shared" si="0"/>
        <v>1509</v>
      </c>
      <c r="J13" s="89"/>
      <c r="K13" s="87">
        <v>22204</v>
      </c>
      <c r="L13" s="88">
        <f t="shared" si="1"/>
        <v>20723</v>
      </c>
      <c r="M13" s="87">
        <v>0</v>
      </c>
      <c r="N13" s="89"/>
      <c r="O13" s="87">
        <v>0</v>
      </c>
      <c r="P13" s="87">
        <v>0</v>
      </c>
      <c r="Q13" s="87">
        <v>19160</v>
      </c>
      <c r="R13" s="87">
        <v>1563</v>
      </c>
      <c r="S13" s="87">
        <v>0</v>
      </c>
      <c r="T13" s="87">
        <v>0</v>
      </c>
      <c r="U13" s="88">
        <f t="shared" si="2"/>
        <v>20723</v>
      </c>
    </row>
    <row r="14" spans="1:21" ht="15" customHeight="1">
      <c r="A14" s="1">
        <v>22</v>
      </c>
      <c r="B14" s="1" t="s">
        <v>75</v>
      </c>
      <c r="C14" s="127"/>
      <c r="D14" s="86">
        <v>0</v>
      </c>
      <c r="E14" s="86">
        <v>0</v>
      </c>
      <c r="F14" s="86">
        <v>0</v>
      </c>
      <c r="G14" s="87">
        <v>4464</v>
      </c>
      <c r="H14" s="86">
        <v>2830</v>
      </c>
      <c r="I14" s="88">
        <f t="shared" si="0"/>
        <v>-1634</v>
      </c>
      <c r="J14" s="89"/>
      <c r="K14" s="87">
        <v>26962</v>
      </c>
      <c r="L14" s="88">
        <f t="shared" si="1"/>
        <v>28596</v>
      </c>
      <c r="M14" s="87">
        <v>0</v>
      </c>
      <c r="N14" s="89"/>
      <c r="O14" s="87">
        <v>21144</v>
      </c>
      <c r="P14" s="87">
        <v>0</v>
      </c>
      <c r="Q14" s="87">
        <v>2193</v>
      </c>
      <c r="R14" s="87">
        <v>4174</v>
      </c>
      <c r="S14" s="87">
        <v>0</v>
      </c>
      <c r="T14" s="87">
        <v>1085</v>
      </c>
      <c r="U14" s="88">
        <f t="shared" si="2"/>
        <v>28596</v>
      </c>
    </row>
    <row r="15" spans="1:21" ht="15" customHeight="1">
      <c r="A15" s="1">
        <v>23</v>
      </c>
      <c r="B15" s="1" t="s">
        <v>76</v>
      </c>
      <c r="C15" s="127"/>
      <c r="D15" s="86"/>
      <c r="E15" s="86"/>
      <c r="F15" s="86"/>
      <c r="G15" s="87"/>
      <c r="H15" s="86"/>
      <c r="I15" s="88">
        <f t="shared" si="0"/>
        <v>0</v>
      </c>
      <c r="J15" s="89"/>
      <c r="K15" s="87"/>
      <c r="L15" s="88">
        <f t="shared" si="1"/>
        <v>0</v>
      </c>
      <c r="M15" s="87"/>
      <c r="N15" s="89"/>
      <c r="O15" s="87"/>
      <c r="P15" s="87"/>
      <c r="Q15" s="87"/>
      <c r="R15" s="87"/>
      <c r="S15" s="87"/>
      <c r="T15" s="87"/>
      <c r="U15" s="88">
        <f t="shared" si="2"/>
        <v>0</v>
      </c>
    </row>
    <row r="16" spans="1:21" ht="15" customHeight="1">
      <c r="A16" s="1">
        <v>24</v>
      </c>
      <c r="B16" s="1" t="s">
        <v>77</v>
      </c>
      <c r="C16" s="127"/>
      <c r="D16" s="86">
        <v>0</v>
      </c>
      <c r="E16" s="86">
        <v>0</v>
      </c>
      <c r="F16" s="86">
        <v>1004</v>
      </c>
      <c r="G16" s="86">
        <v>7857</v>
      </c>
      <c r="H16" s="86">
        <v>8012</v>
      </c>
      <c r="I16" s="88">
        <f t="shared" si="0"/>
        <v>155</v>
      </c>
      <c r="J16" s="89"/>
      <c r="K16" s="87">
        <v>31815</v>
      </c>
      <c r="L16" s="88">
        <f t="shared" si="1"/>
        <v>32664</v>
      </c>
      <c r="M16" s="87">
        <v>0</v>
      </c>
      <c r="N16" s="89"/>
      <c r="O16" s="87">
        <v>17190</v>
      </c>
      <c r="P16" s="87">
        <v>0</v>
      </c>
      <c r="Q16" s="87">
        <v>25</v>
      </c>
      <c r="R16" s="87">
        <v>15449</v>
      </c>
      <c r="S16" s="87">
        <v>0</v>
      </c>
      <c r="T16" s="87">
        <v>0</v>
      </c>
      <c r="U16" s="88">
        <f t="shared" si="2"/>
        <v>32664</v>
      </c>
    </row>
    <row r="17" spans="1:21" ht="15" customHeight="1">
      <c r="A17" s="1">
        <v>25</v>
      </c>
      <c r="B17" s="1" t="s">
        <v>78</v>
      </c>
      <c r="C17" s="127"/>
      <c r="D17" s="86">
        <v>0</v>
      </c>
      <c r="E17" s="86">
        <v>0</v>
      </c>
      <c r="F17" s="86">
        <v>393</v>
      </c>
      <c r="G17" s="86">
        <v>32767</v>
      </c>
      <c r="H17" s="86">
        <v>38229</v>
      </c>
      <c r="I17" s="88">
        <f t="shared" si="0"/>
        <v>5462</v>
      </c>
      <c r="J17" s="89"/>
      <c r="K17" s="87">
        <v>215443.3</v>
      </c>
      <c r="L17" s="88">
        <f t="shared" si="1"/>
        <v>210374.3</v>
      </c>
      <c r="M17" s="87">
        <v>0</v>
      </c>
      <c r="N17" s="89"/>
      <c r="O17" s="87">
        <v>0</v>
      </c>
      <c r="P17" s="87">
        <v>0</v>
      </c>
      <c r="Q17" s="87">
        <v>134037</v>
      </c>
      <c r="R17" s="87">
        <v>76337.3</v>
      </c>
      <c r="S17" s="87">
        <v>0</v>
      </c>
      <c r="T17" s="87">
        <v>0</v>
      </c>
      <c r="U17" s="88">
        <f t="shared" si="2"/>
        <v>210374.3</v>
      </c>
    </row>
    <row r="18" spans="1:21" ht="15" customHeight="1">
      <c r="A18" s="128"/>
      <c r="B18" s="128" t="s">
        <v>79</v>
      </c>
      <c r="C18" s="91">
        <f aca="true" t="shared" si="3" ref="C18:U18">SUM(C9:C17)</f>
        <v>0</v>
      </c>
      <c r="D18" s="92">
        <f t="shared" si="3"/>
        <v>170592.58000000002</v>
      </c>
      <c r="E18" s="92">
        <f t="shared" si="3"/>
        <v>2030.2</v>
      </c>
      <c r="F18" s="92">
        <f t="shared" si="3"/>
        <v>57550</v>
      </c>
      <c r="G18" s="92">
        <f t="shared" si="3"/>
        <v>92870.53</v>
      </c>
      <c r="H18" s="92">
        <f t="shared" si="3"/>
        <v>106408.19</v>
      </c>
      <c r="I18" s="93">
        <f t="shared" si="3"/>
        <v>13537.66</v>
      </c>
      <c r="J18" s="92">
        <f t="shared" si="3"/>
        <v>0</v>
      </c>
      <c r="K18" s="94">
        <f t="shared" si="3"/>
        <v>1379444.3</v>
      </c>
      <c r="L18" s="93">
        <f t="shared" si="3"/>
        <v>1596079.4200000002</v>
      </c>
      <c r="M18" s="93">
        <f t="shared" si="3"/>
        <v>79856</v>
      </c>
      <c r="N18" s="93">
        <f t="shared" si="3"/>
        <v>0</v>
      </c>
      <c r="O18" s="92">
        <f t="shared" si="3"/>
        <v>210545</v>
      </c>
      <c r="P18" s="92">
        <f t="shared" si="3"/>
        <v>0</v>
      </c>
      <c r="Q18" s="92">
        <f t="shared" si="3"/>
        <v>597528</v>
      </c>
      <c r="R18" s="92">
        <f t="shared" si="3"/>
        <v>325018.3</v>
      </c>
      <c r="S18" s="92">
        <f t="shared" si="3"/>
        <v>68800.14</v>
      </c>
      <c r="T18" s="92">
        <f t="shared" si="3"/>
        <v>314331.98</v>
      </c>
      <c r="U18" s="93">
        <f t="shared" si="3"/>
        <v>1596079.4200000002</v>
      </c>
    </row>
    <row r="22" spans="7:10" ht="15" customHeight="1">
      <c r="G22" s="129" t="s">
        <v>80</v>
      </c>
      <c r="H22" s="129"/>
      <c r="I22" s="129"/>
      <c r="J22" s="8">
        <f>+('semilavorati aggregato'!J28)-('semilavorati aggregato'!K28+'monomeri aggregato'!K18)</f>
        <v>12140.289999999572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2018-05-08T12:30:30Z</cp:lastPrinted>
  <dcterms:created xsi:type="dcterms:W3CDTF">2018-05-08T08:36:29Z</dcterms:created>
  <dcterms:modified xsi:type="dcterms:W3CDTF">2018-05-08T12:30:36Z</dcterms:modified>
  <cp:category/>
  <cp:version/>
  <cp:contentType/>
  <cp:contentStatus/>
</cp:coreProperties>
</file>