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<sst xmlns="http://schemas.openxmlformats.org/spreadsheetml/2006/main" count="258" uniqueCount="82">
  <si>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</si>
  <si>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</si>
  <si>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</si>
  <si>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</si>
  <si>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</si>
  <si>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</si>
  <si>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</si>
  <si>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</si>
  <si>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</si>
  <si>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</si>
  <si>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</si>
  <si>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</si>
  <si>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</si>
  <si>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</si>
  <si>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</si>
  <si>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</si>
  <si>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</si>
  <si>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</si>
  <si>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</si>
  <si>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</si>
  <si>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</si>
  <si>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</si>
  <si>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</si>
  <si>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</si>
  <si>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</si>
  <si>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</si>
  <si>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febbraio 2017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</si>
  <si>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</si>
  <si>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</si>
  <si>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</si>
  <si>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</si>
  <si>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</si>
  <si>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</si>
  <si>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</si>
  <si>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</si>
  <si>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</si>
  <si>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</si>
  <si>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</si>
  <si>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</si>
  <si>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</si>
  <si>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</si>
  <si>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</si>
  <si>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</si>
  <si>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</si>
  <si>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</si>
  <si>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</si>
  <si>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</si>
  <si>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</si>
  <si>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</si>
  <si>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</si>
  <si>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</si>
  <si>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</si>
  <si>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</si>
  <si>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</si>
  <si>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</si>
  <si>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</si>
  <si>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</si>
  <si>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</si>
  <si>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</si>
  <si>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</si>
  <si>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</si>
  <si>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</si>
  <si>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</si>
  <si>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</si>
  <si>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</si>
  <si>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</si>
  <si>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</si>
  <si>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</si>
  <si>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</si>
  <si>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</si>
  <si>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</si>
  <si>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</si>
  <si>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</si>
  <si>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</si>
  <si>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</si>
  <si>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</si>
  <si>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</si>
  <si>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</si>
  <si>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</si>
  <si>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</si>
  <si>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</si>
  <si>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gennaio-febbraio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</si>
</sst>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10" fillId="36" borderId="20" xfId="0" applyFont="1" applyFill="1" applyBorder="1" applyAlignment="1" applyProtection="1">
      <alignment horizontal="center" wrapText="1"/>
      <protection/>
    </xf>
    <xf numFmtId="0" fontId="10" fillId="36" borderId="21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2" borderId="22" xfId="0" applyFont="1" applyFill="1" applyBorder="1" applyAlignment="1" applyProtection="1">
      <alignment horizontal="center"/>
      <protection/>
    </xf>
    <xf numFmtId="0" fontId="3" fillId="42" borderId="23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10" fillId="36" borderId="2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8" fillId="38" borderId="27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21" xfId="0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27" xfId="0" applyFont="1" applyFill="1" applyBorder="1" applyAlignment="1" applyProtection="1">
      <alignment horizontal="center"/>
      <protection/>
    </xf>
    <xf numFmtId="0" fontId="9" fillId="43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4" borderId="28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9" fillId="36" borderId="36" xfId="0" applyFont="1" applyFill="1" applyBorder="1" applyAlignment="1" applyProtection="1">
      <alignment horizontal="center" textRotation="90" wrapText="1"/>
      <protection/>
    </xf>
    <xf numFmtId="0" fontId="0" fillId="33" borderId="37" xfId="0" applyFill="1" applyBorder="1" applyAlignment="1" applyProtection="1">
      <alignment horizontal="left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39" xfId="0" applyNumberFormat="1" applyFont="1" applyFill="1" applyBorder="1" applyAlignment="1" applyProtection="1">
      <alignment horizontal="right"/>
      <protection locked="0"/>
    </xf>
    <xf numFmtId="4" fontId="0" fillId="36" borderId="40" xfId="0" applyNumberFormat="1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37" xfId="0" applyFont="1" applyFill="1" applyBorder="1" applyAlignment="1" applyProtection="1">
      <alignment horizontal="lef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40" xfId="0" applyNumberFormat="1" applyFont="1" applyFill="1" applyBorder="1" applyAlignment="1" applyProtection="1">
      <alignment horizontal="right"/>
      <protection/>
    </xf>
    <xf numFmtId="4" fontId="11" fillId="39" borderId="38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40" xfId="0" applyNumberFormat="1" applyFont="1" applyFill="1" applyBorder="1" applyAlignment="1" applyProtection="1">
      <alignment horizontal="righ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37" xfId="0" applyFont="1" applyFill="1" applyBorder="1" applyAlignment="1" applyProtection="1">
      <alignment horizontal="lef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40" xfId="0" applyNumberFormat="1" applyFont="1" applyFill="1" applyBorder="1" applyAlignment="1" applyProtection="1">
      <alignment horizontal="right"/>
      <protection/>
    </xf>
    <xf numFmtId="0" fontId="27" fillId="36" borderId="24" xfId="0" applyFont="1" applyFill="1" applyBorder="1" applyAlignment="1" applyProtection="1">
      <alignment horizontal="center" wrapText="1"/>
      <protection/>
    </xf>
    <xf numFmtId="0" fontId="27" fillId="36" borderId="25" xfId="0" applyFont="1" applyFill="1" applyBorder="1" applyAlignment="1" applyProtection="1">
      <alignment horizontal="center" wrapText="1"/>
      <protection/>
    </xf>
    <xf numFmtId="0" fontId="27" fillId="36" borderId="26" xfId="0" applyFont="1" applyFill="1" applyBorder="1" applyAlignment="1" applyProtection="1">
      <alignment horizontal="center" wrapText="1"/>
      <protection/>
    </xf>
    <xf numFmtId="0" fontId="27" fillId="36" borderId="20" xfId="0" applyFont="1" applyFill="1" applyBorder="1" applyAlignment="1" applyProtection="1">
      <alignment horizontal="center" wrapText="1"/>
      <protection/>
    </xf>
    <xf numFmtId="0" fontId="27" fillId="36" borderId="0" xfId="0" applyFont="1" applyFill="1" applyBorder="1" applyAlignment="1" applyProtection="1">
      <alignment horizontal="center" wrapText="1"/>
      <protection/>
    </xf>
    <xf numFmtId="0" fontId="27" fillId="36" borderId="21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0" fillId="33" borderId="41" xfId="0" applyFill="1" applyBorder="1" applyAlignment="1" applyProtection="1">
      <alignment horizontal="lef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0" fontId="3" fillId="41" borderId="41" xfId="0" applyFont="1" applyFill="1" applyBorder="1" applyAlignment="1" applyProtection="1">
      <alignment horizontal="left"/>
      <protection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7" xfId="0" applyFont="1" applyFill="1" applyBorder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9" fillId="43" borderId="42" xfId="0" applyFont="1" applyFill="1" applyBorder="1" applyAlignment="1" applyProtection="1">
      <alignment horizontal="center"/>
      <protection/>
    </xf>
    <xf numFmtId="0" fontId="9" fillId="44" borderId="42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9" fillId="36" borderId="44" xfId="0" applyFont="1" applyFill="1" applyBorder="1" applyAlignment="1" applyProtection="1">
      <alignment horizontal="center" textRotation="90" wrapText="1"/>
      <protection/>
    </xf>
    <xf numFmtId="0" fontId="10" fillId="36" borderId="20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3" fillId="42" borderId="22" xfId="0" applyFont="1" applyFill="1" applyBorder="1" applyAlignment="1" applyProtection="1">
      <alignment horizontal="center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27" fillId="36" borderId="0" xfId="0" applyFont="1" applyFill="1" applyAlignment="1" applyProtection="1">
      <alignment horizontal="center" wrapText="1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22" width="10.7109375" style="0" customWidth="1"/>
  </cols>
  <sheetData>
    <row r="1" spans="1:22" ht="21" customHeight="1">
      <c r="A1" s="16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0" t="s">
        <v>1</v>
      </c>
      <c r="O1" s="33"/>
      <c r="P1" s="33"/>
      <c r="Q1" s="33"/>
      <c r="R1" s="33"/>
      <c r="S1" s="33"/>
      <c r="T1" s="33"/>
      <c r="U1" s="33"/>
      <c r="V1" s="33"/>
    </row>
    <row r="2" spans="1:22" ht="21" customHeight="1">
      <c r="A2" s="17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4" t="s">
        <v>3</v>
      </c>
      <c r="O2" s="34"/>
      <c r="P2" s="34"/>
      <c r="Q2" s="34"/>
      <c r="R2" s="34"/>
      <c r="S2" s="34"/>
      <c r="T2" s="34"/>
      <c r="U2" s="34"/>
      <c r="V2" s="34"/>
    </row>
    <row r="3" spans="1:22" ht="16.5" customHeight="1">
      <c r="A3" s="14"/>
      <c r="B3" s="23"/>
      <c r="C3" s="13"/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4"/>
      <c r="N3" s="45" t="s">
        <v>5</v>
      </c>
      <c r="O3" s="46"/>
      <c r="P3" s="46"/>
      <c r="Q3" s="46"/>
      <c r="R3" s="46"/>
      <c r="S3" s="46"/>
      <c r="T3" s="46"/>
      <c r="U3" s="46"/>
      <c r="V3" s="47"/>
    </row>
    <row r="4" spans="1:22" ht="12.75" customHeight="1">
      <c r="A4" s="30" t="s">
        <v>6</v>
      </c>
      <c r="B4" s="31"/>
      <c r="C4" s="32"/>
      <c r="D4" s="48" t="s">
        <v>7</v>
      </c>
      <c r="E4" s="49" t="s">
        <v>8</v>
      </c>
      <c r="F4" s="48" t="s">
        <v>9</v>
      </c>
      <c r="G4" s="49" t="s">
        <v>10</v>
      </c>
      <c r="H4" s="48" t="s">
        <v>11</v>
      </c>
      <c r="I4" s="49" t="s">
        <v>12</v>
      </c>
      <c r="J4" s="48" t="s">
        <v>13</v>
      </c>
      <c r="K4" s="49" t="s">
        <v>14</v>
      </c>
      <c r="L4" s="48" t="s">
        <v>15</v>
      </c>
      <c r="M4" s="49" t="s">
        <v>16</v>
      </c>
      <c r="N4" s="48" t="s">
        <v>17</v>
      </c>
      <c r="O4" s="49" t="s">
        <v>18</v>
      </c>
      <c r="P4" s="48" t="s">
        <v>19</v>
      </c>
      <c r="Q4" s="49" t="s">
        <v>20</v>
      </c>
      <c r="R4" s="48" t="s">
        <v>21</v>
      </c>
      <c r="S4" s="49" t="s">
        <v>22</v>
      </c>
      <c r="T4" s="48" t="s">
        <v>23</v>
      </c>
      <c r="U4" s="49" t="s">
        <v>24</v>
      </c>
      <c r="V4" s="48" t="s">
        <v>25</v>
      </c>
    </row>
    <row r="5" spans="1:22" ht="15.75" customHeight="1">
      <c r="A5" s="25" t="s">
        <v>26</v>
      </c>
      <c r="B5" s="50"/>
      <c r="C5" s="26"/>
      <c r="D5" s="51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1"/>
    </row>
    <row r="6" spans="1:22" ht="124.5" customHeight="1">
      <c r="A6" s="25"/>
      <c r="B6" s="50"/>
      <c r="C6" s="26"/>
      <c r="D6" s="53"/>
      <c r="E6" s="54"/>
      <c r="F6" s="53"/>
      <c r="G6" s="54"/>
      <c r="H6" s="53"/>
      <c r="I6" s="54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  <c r="V6" s="53"/>
    </row>
    <row r="7" spans="1:22" ht="15" customHeight="1">
      <c r="A7" s="18" t="s">
        <v>27</v>
      </c>
      <c r="B7" s="27" t="s">
        <v>28</v>
      </c>
      <c r="C7" s="27"/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  <c r="L7" s="15" t="s">
        <v>37</v>
      </c>
      <c r="M7" s="15" t="s">
        <v>38</v>
      </c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5" t="s">
        <v>47</v>
      </c>
    </row>
    <row r="8" spans="1:22" ht="15" customHeight="1">
      <c r="A8" s="28" t="s">
        <v>48</v>
      </c>
      <c r="B8" s="28"/>
      <c r="C8" s="29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35" t="s">
        <v>49</v>
      </c>
      <c r="C9" s="55"/>
      <c r="D9" s="56">
        <v>5583</v>
      </c>
      <c r="E9" s="56">
        <v>0</v>
      </c>
      <c r="F9" s="56">
        <v>861</v>
      </c>
      <c r="G9" s="57">
        <v>0</v>
      </c>
      <c r="H9" s="57">
        <v>0</v>
      </c>
      <c r="I9" s="57">
        <v>0</v>
      </c>
      <c r="J9" s="58">
        <f aca="true" t="shared" si="0" ref="J9:J19">+I9-H9</f>
        <v>0</v>
      </c>
      <c r="K9" s="57">
        <v>5656</v>
      </c>
      <c r="L9" s="59">
        <v>71216.82</v>
      </c>
      <c r="M9" s="60">
        <f aca="true" t="shared" si="1" ref="M9:M26">D9+E9+F9+G9-(J9+K9)+L9</f>
        <v>72004.82</v>
      </c>
      <c r="N9" s="57">
        <v>5939</v>
      </c>
      <c r="O9" s="61">
        <v>7288</v>
      </c>
      <c r="P9" s="57">
        <v>0</v>
      </c>
      <c r="Q9" s="57">
        <v>0</v>
      </c>
      <c r="R9" s="57">
        <v>0</v>
      </c>
      <c r="S9" s="57">
        <v>0</v>
      </c>
      <c r="T9" s="57">
        <v>57747.82</v>
      </c>
      <c r="U9" s="62">
        <v>1030</v>
      </c>
      <c r="V9" s="63">
        <f aca="true" t="shared" si="2" ref="V9:V19">SUM(N9:U9)</f>
        <v>72004.82</v>
      </c>
    </row>
    <row r="10" spans="1:22" ht="15" customHeight="1">
      <c r="A10" s="19">
        <v>2</v>
      </c>
      <c r="B10" s="35" t="s">
        <v>50</v>
      </c>
      <c r="C10" s="55"/>
      <c r="D10" s="56">
        <v>9552</v>
      </c>
      <c r="E10" s="56">
        <v>0</v>
      </c>
      <c r="F10" s="56">
        <v>0</v>
      </c>
      <c r="G10" s="57">
        <v>8406</v>
      </c>
      <c r="H10" s="57">
        <v>7015</v>
      </c>
      <c r="I10" s="57">
        <v>7055</v>
      </c>
      <c r="J10" s="58">
        <f t="shared" si="0"/>
        <v>40</v>
      </c>
      <c r="K10" s="57">
        <v>18032</v>
      </c>
      <c r="L10" s="59">
        <v>9079</v>
      </c>
      <c r="M10" s="60">
        <f t="shared" si="1"/>
        <v>8965</v>
      </c>
      <c r="N10" s="57">
        <v>3673</v>
      </c>
      <c r="O10" s="61">
        <v>0</v>
      </c>
      <c r="P10" s="57">
        <v>4924</v>
      </c>
      <c r="Q10" s="57">
        <v>0</v>
      </c>
      <c r="R10" s="57">
        <v>99</v>
      </c>
      <c r="S10" s="57">
        <v>0</v>
      </c>
      <c r="T10" s="57">
        <v>249</v>
      </c>
      <c r="U10" s="62">
        <v>20</v>
      </c>
      <c r="V10" s="63">
        <f t="shared" si="2"/>
        <v>8965</v>
      </c>
    </row>
    <row r="11" spans="1:22" ht="15" customHeight="1">
      <c r="A11" s="20">
        <v>3</v>
      </c>
      <c r="B11" s="64" t="s">
        <v>51</v>
      </c>
      <c r="C11" s="65"/>
      <c r="D11" s="56">
        <v>177626</v>
      </c>
      <c r="E11" s="56">
        <v>21678</v>
      </c>
      <c r="F11" s="56">
        <v>901</v>
      </c>
      <c r="G11" s="56">
        <v>139854</v>
      </c>
      <c r="H11" s="57">
        <v>105208</v>
      </c>
      <c r="I11" s="57">
        <v>93498</v>
      </c>
      <c r="J11" s="58">
        <f t="shared" si="0"/>
        <v>-11710</v>
      </c>
      <c r="K11" s="57">
        <v>351769</v>
      </c>
      <c r="L11" s="59">
        <v>0</v>
      </c>
      <c r="M11" s="60">
        <f t="shared" si="1"/>
        <v>0</v>
      </c>
      <c r="N11" s="57">
        <v>0</v>
      </c>
      <c r="O11" s="61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62">
        <v>0</v>
      </c>
      <c r="V11" s="63">
        <f t="shared" si="2"/>
        <v>0</v>
      </c>
    </row>
    <row r="12" spans="1:22" ht="15" customHeight="1">
      <c r="A12" s="19">
        <v>4</v>
      </c>
      <c r="B12" s="35" t="s">
        <v>52</v>
      </c>
      <c r="C12" s="55"/>
      <c r="D12" s="56">
        <v>48275</v>
      </c>
      <c r="E12" s="56">
        <v>0</v>
      </c>
      <c r="F12" s="56">
        <v>0</v>
      </c>
      <c r="G12" s="57">
        <v>0</v>
      </c>
      <c r="H12" s="57">
        <v>33616</v>
      </c>
      <c r="I12" s="56">
        <v>20291</v>
      </c>
      <c r="J12" s="58">
        <f t="shared" si="0"/>
        <v>-13325</v>
      </c>
      <c r="K12" s="57">
        <v>61600</v>
      </c>
      <c r="L12" s="59">
        <v>0</v>
      </c>
      <c r="M12" s="60">
        <f t="shared" si="1"/>
        <v>0</v>
      </c>
      <c r="N12" s="57">
        <v>0</v>
      </c>
      <c r="O12" s="61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62">
        <v>0</v>
      </c>
      <c r="V12" s="63">
        <f t="shared" si="2"/>
        <v>0</v>
      </c>
    </row>
    <row r="13" spans="1:22" ht="15" customHeight="1">
      <c r="A13" s="19">
        <v>5</v>
      </c>
      <c r="B13" s="35" t="s">
        <v>53</v>
      </c>
      <c r="C13" s="55"/>
      <c r="D13" s="56">
        <v>38405</v>
      </c>
      <c r="E13" s="56">
        <v>0</v>
      </c>
      <c r="F13" s="56">
        <v>0</v>
      </c>
      <c r="G13" s="57">
        <v>33571</v>
      </c>
      <c r="H13" s="57">
        <v>52375</v>
      </c>
      <c r="I13" s="57">
        <v>33113</v>
      </c>
      <c r="J13" s="58">
        <f t="shared" si="0"/>
        <v>-19262</v>
      </c>
      <c r="K13" s="57">
        <v>70172</v>
      </c>
      <c r="L13" s="59">
        <v>57982</v>
      </c>
      <c r="M13" s="60">
        <f t="shared" si="1"/>
        <v>79048</v>
      </c>
      <c r="N13" s="57">
        <v>0</v>
      </c>
      <c r="O13" s="61">
        <v>0</v>
      </c>
      <c r="P13" s="57">
        <v>0</v>
      </c>
      <c r="Q13" s="57">
        <v>0</v>
      </c>
      <c r="R13" s="57">
        <v>4161</v>
      </c>
      <c r="S13" s="57">
        <v>74887</v>
      </c>
      <c r="T13" s="57">
        <v>0</v>
      </c>
      <c r="U13" s="62">
        <v>0</v>
      </c>
      <c r="V13" s="63">
        <f t="shared" si="2"/>
        <v>79048</v>
      </c>
    </row>
    <row r="14" spans="1:22" ht="15" customHeight="1">
      <c r="A14" s="19">
        <v>6</v>
      </c>
      <c r="B14" s="35" t="s">
        <v>54</v>
      </c>
      <c r="C14" s="55"/>
      <c r="D14" s="56">
        <v>30050</v>
      </c>
      <c r="E14" s="57">
        <v>0</v>
      </c>
      <c r="F14" s="57">
        <v>0</v>
      </c>
      <c r="G14" s="57">
        <v>0</v>
      </c>
      <c r="H14" s="57">
        <v>8448</v>
      </c>
      <c r="I14" s="57">
        <v>7120</v>
      </c>
      <c r="J14" s="58">
        <f t="shared" si="0"/>
        <v>-1328</v>
      </c>
      <c r="K14" s="57">
        <v>30851</v>
      </c>
      <c r="L14" s="59">
        <v>23180</v>
      </c>
      <c r="M14" s="60">
        <f t="shared" si="1"/>
        <v>23707</v>
      </c>
      <c r="N14" s="57">
        <v>23707</v>
      </c>
      <c r="O14" s="61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62">
        <v>0</v>
      </c>
      <c r="V14" s="63">
        <f t="shared" si="2"/>
        <v>23707</v>
      </c>
    </row>
    <row r="15" spans="1:22" ht="15" customHeight="1">
      <c r="A15" s="19">
        <v>7</v>
      </c>
      <c r="B15" s="35" t="s">
        <v>55</v>
      </c>
      <c r="C15" s="55"/>
      <c r="D15" s="56">
        <v>8037</v>
      </c>
      <c r="E15" s="57">
        <v>0</v>
      </c>
      <c r="F15" s="57">
        <v>0</v>
      </c>
      <c r="G15" s="57">
        <v>6440.34</v>
      </c>
      <c r="H15" s="57">
        <v>11259.11</v>
      </c>
      <c r="I15" s="57">
        <v>14025.13</v>
      </c>
      <c r="J15" s="58">
        <f t="shared" si="0"/>
        <v>2766.0199999999986</v>
      </c>
      <c r="K15" s="57">
        <v>8796.32</v>
      </c>
      <c r="L15" s="59">
        <v>0</v>
      </c>
      <c r="M15" s="60">
        <f t="shared" si="1"/>
        <v>2915.000000000002</v>
      </c>
      <c r="N15" s="57">
        <v>0</v>
      </c>
      <c r="O15" s="61">
        <v>0</v>
      </c>
      <c r="P15" s="57">
        <v>0</v>
      </c>
      <c r="Q15" s="57">
        <v>0</v>
      </c>
      <c r="R15" s="57">
        <v>0</v>
      </c>
      <c r="S15" s="57">
        <v>0</v>
      </c>
      <c r="T15" s="57">
        <v>2915</v>
      </c>
      <c r="U15" s="62">
        <v>0</v>
      </c>
      <c r="V15" s="63">
        <f t="shared" si="2"/>
        <v>2915</v>
      </c>
    </row>
    <row r="16" spans="1:22" ht="15" customHeight="1">
      <c r="A16" s="19">
        <v>8</v>
      </c>
      <c r="B16" s="35" t="s">
        <v>56</v>
      </c>
      <c r="C16" s="55"/>
      <c r="D16" s="56">
        <v>5114</v>
      </c>
      <c r="E16" s="57">
        <v>5777.62</v>
      </c>
      <c r="F16" s="57">
        <v>0</v>
      </c>
      <c r="G16" s="57">
        <v>0</v>
      </c>
      <c r="H16" s="57">
        <v>36578.3</v>
      </c>
      <c r="I16" s="57">
        <v>34084.05</v>
      </c>
      <c r="J16" s="58">
        <f t="shared" si="0"/>
        <v>-2494.25</v>
      </c>
      <c r="K16" s="57">
        <v>6123.98</v>
      </c>
      <c r="L16" s="59">
        <v>10835</v>
      </c>
      <c r="M16" s="60">
        <f t="shared" si="1"/>
        <v>18096.89</v>
      </c>
      <c r="N16" s="57">
        <v>0</v>
      </c>
      <c r="O16" s="61">
        <v>1727.89</v>
      </c>
      <c r="P16" s="57">
        <v>0</v>
      </c>
      <c r="Q16" s="57">
        <v>0</v>
      </c>
      <c r="R16" s="57">
        <v>8822</v>
      </c>
      <c r="S16" s="57">
        <v>2714</v>
      </c>
      <c r="T16" s="57">
        <v>4833</v>
      </c>
      <c r="U16" s="62">
        <v>0</v>
      </c>
      <c r="V16" s="63">
        <f t="shared" si="2"/>
        <v>18096.89</v>
      </c>
    </row>
    <row r="17" spans="1:22" ht="15" customHeight="1">
      <c r="A17" s="19">
        <v>9</v>
      </c>
      <c r="B17" s="35" t="s">
        <v>57</v>
      </c>
      <c r="C17" s="55"/>
      <c r="D17" s="56">
        <v>0</v>
      </c>
      <c r="E17" s="57">
        <v>0</v>
      </c>
      <c r="F17" s="57">
        <v>163</v>
      </c>
      <c r="G17" s="57">
        <v>0</v>
      </c>
      <c r="H17" s="57">
        <v>6371</v>
      </c>
      <c r="I17" s="57">
        <v>5862</v>
      </c>
      <c r="J17" s="58">
        <f t="shared" si="0"/>
        <v>-509</v>
      </c>
      <c r="K17" s="57">
        <v>150</v>
      </c>
      <c r="L17" s="59">
        <v>0</v>
      </c>
      <c r="M17" s="60">
        <f t="shared" si="1"/>
        <v>522</v>
      </c>
      <c r="N17" s="57">
        <v>0</v>
      </c>
      <c r="O17" s="61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62">
        <v>522</v>
      </c>
      <c r="V17" s="63">
        <f t="shared" si="2"/>
        <v>522</v>
      </c>
    </row>
    <row r="18" spans="1:22" ht="15" customHeight="1">
      <c r="A18" s="19">
        <v>10</v>
      </c>
      <c r="B18" s="35" t="s">
        <v>58</v>
      </c>
      <c r="C18" s="55"/>
      <c r="D18" s="56"/>
      <c r="E18" s="57"/>
      <c r="F18" s="57"/>
      <c r="G18" s="57"/>
      <c r="H18" s="57"/>
      <c r="I18" s="57"/>
      <c r="J18" s="58">
        <f t="shared" si="0"/>
        <v>0</v>
      </c>
      <c r="K18" s="57"/>
      <c r="L18" s="59"/>
      <c r="M18" s="60">
        <f t="shared" si="1"/>
        <v>0</v>
      </c>
      <c r="N18" s="57"/>
      <c r="O18" s="61"/>
      <c r="P18" s="57"/>
      <c r="Q18" s="57"/>
      <c r="R18" s="57"/>
      <c r="S18" s="57"/>
      <c r="T18" s="57"/>
      <c r="U18" s="62"/>
      <c r="V18" s="63">
        <f t="shared" si="2"/>
        <v>0</v>
      </c>
    </row>
    <row r="19" spans="1:22" ht="15" customHeight="1">
      <c r="A19" s="19">
        <v>11</v>
      </c>
      <c r="B19" s="35" t="s">
        <v>59</v>
      </c>
      <c r="C19" s="55"/>
      <c r="D19" s="56">
        <v>0</v>
      </c>
      <c r="E19" s="57">
        <v>0</v>
      </c>
      <c r="F19" s="57">
        <v>2986.77</v>
      </c>
      <c r="G19" s="57">
        <v>70.4</v>
      </c>
      <c r="H19" s="57">
        <v>22952.2</v>
      </c>
      <c r="I19" s="57">
        <v>14684.39</v>
      </c>
      <c r="J19" s="58">
        <f t="shared" si="0"/>
        <v>-8267.810000000001</v>
      </c>
      <c r="K19" s="57">
        <v>6581.97</v>
      </c>
      <c r="L19" s="59">
        <v>6587.86</v>
      </c>
      <c r="M19" s="60">
        <f t="shared" si="1"/>
        <v>11330.87</v>
      </c>
      <c r="N19" s="57">
        <v>0</v>
      </c>
      <c r="O19" s="61">
        <v>0</v>
      </c>
      <c r="P19" s="57">
        <v>0</v>
      </c>
      <c r="Q19" s="57">
        <v>0</v>
      </c>
      <c r="R19" s="57">
        <v>2036.61</v>
      </c>
      <c r="S19" s="57">
        <v>4855.05</v>
      </c>
      <c r="T19" s="57">
        <v>4439.22</v>
      </c>
      <c r="U19" s="62">
        <v>0</v>
      </c>
      <c r="V19" s="63">
        <f t="shared" si="2"/>
        <v>11330.880000000001</v>
      </c>
    </row>
    <row r="20" spans="1:22" ht="15" customHeight="1">
      <c r="A20" s="21"/>
      <c r="B20" s="66" t="s">
        <v>60</v>
      </c>
      <c r="C20" s="67"/>
      <c r="D20" s="68">
        <f aca="true" t="shared" si="3" ref="D20:L20">SUM(D9:D19)</f>
        <v>322642</v>
      </c>
      <c r="E20" s="68">
        <f t="shared" si="3"/>
        <v>27455.62</v>
      </c>
      <c r="F20" s="68">
        <f t="shared" si="3"/>
        <v>4911.77</v>
      </c>
      <c r="G20" s="68">
        <f t="shared" si="3"/>
        <v>188341.74</v>
      </c>
      <c r="H20" s="68">
        <f t="shared" si="3"/>
        <v>283822.61</v>
      </c>
      <c r="I20" s="68">
        <f t="shared" si="3"/>
        <v>229732.57</v>
      </c>
      <c r="J20" s="68">
        <f t="shared" si="3"/>
        <v>-54090.04000000001</v>
      </c>
      <c r="K20" s="68">
        <f t="shared" si="3"/>
        <v>559732.2699999999</v>
      </c>
      <c r="L20" s="68">
        <f t="shared" si="3"/>
        <v>178880.68</v>
      </c>
      <c r="M20" s="69">
        <f t="shared" si="1"/>
        <v>216589.58000000013</v>
      </c>
      <c r="N20" s="68">
        <f aca="true" t="shared" si="4" ref="N20:V20">SUM(N9:N19)</f>
        <v>33319</v>
      </c>
      <c r="O20" s="68">
        <f t="shared" si="4"/>
        <v>9015.89</v>
      </c>
      <c r="P20" s="68">
        <f t="shared" si="4"/>
        <v>4924</v>
      </c>
      <c r="Q20" s="68">
        <f t="shared" si="4"/>
        <v>0</v>
      </c>
      <c r="R20" s="68">
        <f t="shared" si="4"/>
        <v>15118.61</v>
      </c>
      <c r="S20" s="68">
        <f t="shared" si="4"/>
        <v>82456.05</v>
      </c>
      <c r="T20" s="68">
        <f t="shared" si="4"/>
        <v>70184.04000000001</v>
      </c>
      <c r="U20" s="68">
        <f t="shared" si="4"/>
        <v>1572</v>
      </c>
      <c r="V20" s="70">
        <f t="shared" si="4"/>
        <v>216589.59000000003</v>
      </c>
    </row>
    <row r="21" spans="1:22" ht="15" customHeight="1">
      <c r="A21" s="19">
        <v>12</v>
      </c>
      <c r="B21" s="35" t="s">
        <v>61</v>
      </c>
      <c r="C21" s="55"/>
      <c r="D21" s="56">
        <v>0</v>
      </c>
      <c r="E21" s="57">
        <v>24883</v>
      </c>
      <c r="F21" s="57">
        <v>0</v>
      </c>
      <c r="G21" s="57">
        <v>0</v>
      </c>
      <c r="H21" s="57">
        <v>10075</v>
      </c>
      <c r="I21" s="57">
        <v>10345</v>
      </c>
      <c r="J21" s="58">
        <f>+I21-H21</f>
        <v>270</v>
      </c>
      <c r="K21" s="57">
        <v>34056</v>
      </c>
      <c r="L21" s="59">
        <v>45084</v>
      </c>
      <c r="M21" s="60">
        <f t="shared" si="1"/>
        <v>35641</v>
      </c>
      <c r="N21" s="57">
        <v>14851</v>
      </c>
      <c r="O21" s="61">
        <v>0</v>
      </c>
      <c r="P21" s="57">
        <v>10335</v>
      </c>
      <c r="Q21" s="57">
        <v>0</v>
      </c>
      <c r="R21" s="57">
        <v>9571</v>
      </c>
      <c r="S21" s="57">
        <v>0</v>
      </c>
      <c r="T21" s="57">
        <v>884</v>
      </c>
      <c r="U21" s="62">
        <v>0</v>
      </c>
      <c r="V21" s="63">
        <f>SUM(N21:U21)</f>
        <v>35641</v>
      </c>
    </row>
    <row r="22" spans="1:22" ht="15" customHeight="1">
      <c r="A22" s="19">
        <v>13</v>
      </c>
      <c r="B22" s="35" t="s">
        <v>62</v>
      </c>
      <c r="C22" s="55"/>
      <c r="D22" s="56">
        <v>6663</v>
      </c>
      <c r="E22" s="57">
        <v>0</v>
      </c>
      <c r="F22" s="57">
        <v>1892</v>
      </c>
      <c r="G22" s="57">
        <v>9129</v>
      </c>
      <c r="H22" s="57">
        <v>67069</v>
      </c>
      <c r="I22" s="57">
        <v>88577</v>
      </c>
      <c r="J22" s="58">
        <f>+I22-H22</f>
        <v>21508</v>
      </c>
      <c r="K22" s="57">
        <v>31374</v>
      </c>
      <c r="L22" s="59">
        <v>139047</v>
      </c>
      <c r="M22" s="60">
        <f t="shared" si="1"/>
        <v>103849</v>
      </c>
      <c r="N22" s="57">
        <v>65508</v>
      </c>
      <c r="O22" s="61">
        <v>0</v>
      </c>
      <c r="P22" s="57">
        <v>26020</v>
      </c>
      <c r="Q22" s="57">
        <v>0</v>
      </c>
      <c r="R22" s="57">
        <v>0</v>
      </c>
      <c r="S22" s="57">
        <v>12321</v>
      </c>
      <c r="T22" s="57">
        <v>0</v>
      </c>
      <c r="U22" s="62">
        <v>0</v>
      </c>
      <c r="V22" s="63">
        <f>SUM(N22:U22)</f>
        <v>103849</v>
      </c>
    </row>
    <row r="23" spans="1:22" ht="15" customHeight="1">
      <c r="A23" s="19">
        <v>14</v>
      </c>
      <c r="B23" s="35" t="s">
        <v>63</v>
      </c>
      <c r="C23" s="55"/>
      <c r="D23" s="56">
        <v>0</v>
      </c>
      <c r="E23" s="57">
        <v>0</v>
      </c>
      <c r="F23" s="57">
        <v>3082</v>
      </c>
      <c r="G23" s="57">
        <v>0</v>
      </c>
      <c r="H23" s="57">
        <v>26670</v>
      </c>
      <c r="I23" s="57">
        <v>21062</v>
      </c>
      <c r="J23" s="58">
        <f>+I23-H23</f>
        <v>-5608</v>
      </c>
      <c r="K23" s="57">
        <v>24764</v>
      </c>
      <c r="L23" s="59">
        <v>16617</v>
      </c>
      <c r="M23" s="60">
        <f t="shared" si="1"/>
        <v>543</v>
      </c>
      <c r="N23" s="57">
        <v>0</v>
      </c>
      <c r="O23" s="61">
        <v>0</v>
      </c>
      <c r="P23" s="57">
        <v>0</v>
      </c>
      <c r="Q23" s="57">
        <v>0</v>
      </c>
      <c r="R23" s="57">
        <v>543</v>
      </c>
      <c r="S23" s="57">
        <v>0</v>
      </c>
      <c r="T23" s="57">
        <v>0</v>
      </c>
      <c r="U23" s="62">
        <v>0</v>
      </c>
      <c r="V23" s="63">
        <f>SUM(N23:U23)</f>
        <v>543</v>
      </c>
    </row>
    <row r="24" spans="1:22" ht="15" customHeight="1">
      <c r="A24" s="21"/>
      <c r="B24" s="66" t="s">
        <v>64</v>
      </c>
      <c r="C24" s="67"/>
      <c r="D24" s="68">
        <f aca="true" t="shared" si="5" ref="D24:L24">SUM(D21:D23)</f>
        <v>6663</v>
      </c>
      <c r="E24" s="68">
        <f t="shared" si="5"/>
        <v>24883</v>
      </c>
      <c r="F24" s="68">
        <f t="shared" si="5"/>
        <v>4974</v>
      </c>
      <c r="G24" s="68">
        <f t="shared" si="5"/>
        <v>9129</v>
      </c>
      <c r="H24" s="68">
        <f t="shared" si="5"/>
        <v>103814</v>
      </c>
      <c r="I24" s="68">
        <f t="shared" si="5"/>
        <v>119984</v>
      </c>
      <c r="J24" s="68">
        <f t="shared" si="5"/>
        <v>16170</v>
      </c>
      <c r="K24" s="68">
        <f t="shared" si="5"/>
        <v>90194</v>
      </c>
      <c r="L24" s="71">
        <f t="shared" si="5"/>
        <v>200748</v>
      </c>
      <c r="M24" s="69">
        <f t="shared" si="1"/>
        <v>140033</v>
      </c>
      <c r="N24" s="68">
        <f aca="true" t="shared" si="6" ref="N24:V24">SUM(N21:N23)</f>
        <v>80359</v>
      </c>
      <c r="O24" s="68">
        <f t="shared" si="6"/>
        <v>0</v>
      </c>
      <c r="P24" s="68">
        <f t="shared" si="6"/>
        <v>36355</v>
      </c>
      <c r="Q24" s="68">
        <f t="shared" si="6"/>
        <v>0</v>
      </c>
      <c r="R24" s="68">
        <f t="shared" si="6"/>
        <v>10114</v>
      </c>
      <c r="S24" s="68">
        <f t="shared" si="6"/>
        <v>12321</v>
      </c>
      <c r="T24" s="68">
        <f t="shared" si="6"/>
        <v>884</v>
      </c>
      <c r="U24" s="68">
        <f t="shared" si="6"/>
        <v>0</v>
      </c>
      <c r="V24" s="70">
        <f t="shared" si="6"/>
        <v>140033</v>
      </c>
    </row>
    <row r="25" spans="1:22" ht="15" customHeight="1">
      <c r="A25" s="19">
        <v>15</v>
      </c>
      <c r="B25" s="35" t="s">
        <v>65</v>
      </c>
      <c r="C25" s="55"/>
      <c r="D25" s="56">
        <v>56205</v>
      </c>
      <c r="E25" s="57">
        <v>852.27</v>
      </c>
      <c r="F25" s="57">
        <v>1348</v>
      </c>
      <c r="G25" s="57">
        <v>0</v>
      </c>
      <c r="H25" s="57">
        <v>0</v>
      </c>
      <c r="I25" s="57">
        <v>0</v>
      </c>
      <c r="J25" s="58">
        <f>+I25-H25</f>
        <v>0</v>
      </c>
      <c r="K25" s="57">
        <v>852.27</v>
      </c>
      <c r="L25" s="59">
        <v>0</v>
      </c>
      <c r="M25" s="60">
        <f t="shared" si="1"/>
        <v>57553</v>
      </c>
      <c r="N25" s="57">
        <v>0</v>
      </c>
      <c r="O25" s="61">
        <v>0</v>
      </c>
      <c r="P25" s="57">
        <v>0</v>
      </c>
      <c r="Q25" s="57">
        <v>0</v>
      </c>
      <c r="R25" s="57">
        <v>0</v>
      </c>
      <c r="S25" s="57">
        <v>0</v>
      </c>
      <c r="T25" s="57">
        <v>57553</v>
      </c>
      <c r="U25" s="62">
        <v>0</v>
      </c>
      <c r="V25" s="63">
        <f>SUM(N25:U25)</f>
        <v>57553</v>
      </c>
    </row>
    <row r="26" spans="1:22" ht="15" customHeight="1">
      <c r="A26" s="19">
        <v>16</v>
      </c>
      <c r="B26" s="35" t="s">
        <v>66</v>
      </c>
      <c r="C26" s="55"/>
      <c r="D26" s="56">
        <v>0</v>
      </c>
      <c r="E26" s="57">
        <v>3639</v>
      </c>
      <c r="F26" s="57">
        <v>0</v>
      </c>
      <c r="G26" s="57">
        <v>0</v>
      </c>
      <c r="H26" s="57">
        <v>1783</v>
      </c>
      <c r="I26" s="57">
        <v>1099</v>
      </c>
      <c r="J26" s="58">
        <f>+I26-H26</f>
        <v>-684</v>
      </c>
      <c r="K26" s="57">
        <v>4323</v>
      </c>
      <c r="L26" s="59">
        <v>4323</v>
      </c>
      <c r="M26" s="60">
        <f t="shared" si="1"/>
        <v>4323</v>
      </c>
      <c r="N26" s="57">
        <v>4323</v>
      </c>
      <c r="O26" s="61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62">
        <v>0</v>
      </c>
      <c r="V26" s="63">
        <f>SUM(N26:U26)</f>
        <v>4323</v>
      </c>
    </row>
    <row r="27" spans="1:22" ht="15" customHeight="1">
      <c r="A27" s="21"/>
      <c r="B27" s="66" t="s">
        <v>67</v>
      </c>
      <c r="C27" s="67"/>
      <c r="D27" s="72">
        <f aca="true" t="shared" si="7" ref="D27:J27">SUM(D25:D26)</f>
        <v>56205</v>
      </c>
      <c r="E27" s="72">
        <f t="shared" si="7"/>
        <v>4491.27</v>
      </c>
      <c r="F27" s="72">
        <f t="shared" si="7"/>
        <v>1348</v>
      </c>
      <c r="G27" s="72">
        <f t="shared" si="7"/>
        <v>0</v>
      </c>
      <c r="H27" s="72">
        <f t="shared" si="7"/>
        <v>1783</v>
      </c>
      <c r="I27" s="72">
        <f t="shared" si="7"/>
        <v>1099</v>
      </c>
      <c r="J27" s="72">
        <f t="shared" si="7"/>
        <v>-684</v>
      </c>
      <c r="K27" s="72">
        <f>L27+M27-(D27+E27+F27+G27)</f>
        <v>5007</v>
      </c>
      <c r="L27" s="72">
        <f>SUM(K25:K26)</f>
        <v>5175.27</v>
      </c>
      <c r="M27" s="72">
        <f aca="true" t="shared" si="8" ref="M27:V27">SUM(M25:M26)</f>
        <v>61876</v>
      </c>
      <c r="N27" s="72">
        <f t="shared" si="8"/>
        <v>4323</v>
      </c>
      <c r="O27" s="72">
        <f t="shared" si="8"/>
        <v>0</v>
      </c>
      <c r="P27" s="72">
        <f t="shared" si="8"/>
        <v>0</v>
      </c>
      <c r="Q27" s="72">
        <f t="shared" si="8"/>
        <v>0</v>
      </c>
      <c r="R27" s="72">
        <f t="shared" si="8"/>
        <v>0</v>
      </c>
      <c r="S27" s="72">
        <f t="shared" si="8"/>
        <v>0</v>
      </c>
      <c r="T27" s="72">
        <f t="shared" si="8"/>
        <v>57553</v>
      </c>
      <c r="U27" s="72">
        <f t="shared" si="8"/>
        <v>0</v>
      </c>
      <c r="V27" s="73">
        <f t="shared" si="8"/>
        <v>61876</v>
      </c>
    </row>
    <row r="28" spans="1:22" ht="15" customHeight="1">
      <c r="A28" s="22"/>
      <c r="B28" s="74" t="s">
        <v>68</v>
      </c>
      <c r="C28" s="75"/>
      <c r="D28" s="76">
        <f aca="true" t="shared" si="9" ref="D28:V28">+D20+D24+D27</f>
        <v>385510</v>
      </c>
      <c r="E28" s="76">
        <f t="shared" si="9"/>
        <v>56829.89</v>
      </c>
      <c r="F28" s="76">
        <f t="shared" si="9"/>
        <v>11233.77</v>
      </c>
      <c r="G28" s="76">
        <f t="shared" si="9"/>
        <v>197470.74</v>
      </c>
      <c r="H28" s="76">
        <f t="shared" si="9"/>
        <v>389419.61</v>
      </c>
      <c r="I28" s="76">
        <f t="shared" si="9"/>
        <v>350815.57</v>
      </c>
      <c r="J28" s="76">
        <f t="shared" si="9"/>
        <v>-38604.04000000001</v>
      </c>
      <c r="K28" s="76">
        <f t="shared" si="9"/>
        <v>654933.2699999999</v>
      </c>
      <c r="L28" s="76">
        <f t="shared" si="9"/>
        <v>384803.95</v>
      </c>
      <c r="M28" s="76">
        <f t="shared" si="9"/>
        <v>418498.58000000013</v>
      </c>
      <c r="N28" s="76">
        <f t="shared" si="9"/>
        <v>118001</v>
      </c>
      <c r="O28" s="76">
        <f t="shared" si="9"/>
        <v>9015.89</v>
      </c>
      <c r="P28" s="76">
        <f t="shared" si="9"/>
        <v>41279</v>
      </c>
      <c r="Q28" s="76">
        <f t="shared" si="9"/>
        <v>0</v>
      </c>
      <c r="R28" s="76">
        <f t="shared" si="9"/>
        <v>25232.61</v>
      </c>
      <c r="S28" s="76">
        <f t="shared" si="9"/>
        <v>94777.05</v>
      </c>
      <c r="T28" s="76">
        <f t="shared" si="9"/>
        <v>128621.04000000001</v>
      </c>
      <c r="U28" s="76">
        <f t="shared" si="9"/>
        <v>1572</v>
      </c>
      <c r="V28" s="77">
        <f t="shared" si="9"/>
        <v>418498.59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9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0" t="s">
        <v>1</v>
      </c>
      <c r="O1" s="33"/>
      <c r="P1" s="33"/>
      <c r="Q1" s="33"/>
      <c r="R1" s="33"/>
      <c r="S1" s="33"/>
      <c r="T1" s="33"/>
      <c r="U1" s="33"/>
      <c r="V1" s="33"/>
    </row>
    <row r="2" spans="1:22" ht="21" customHeight="1">
      <c r="A2" s="17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4" t="s">
        <v>3</v>
      </c>
      <c r="O2" s="34"/>
      <c r="P2" s="34"/>
      <c r="Q2" s="34"/>
      <c r="R2" s="34"/>
      <c r="S2" s="34"/>
      <c r="T2" s="34"/>
      <c r="U2" s="34"/>
      <c r="V2" s="34"/>
    </row>
    <row r="3" spans="1:22" ht="16.5" customHeight="1">
      <c r="A3" s="3"/>
      <c r="B3" s="3"/>
      <c r="C3" s="4"/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4"/>
      <c r="N3" s="45" t="s">
        <v>5</v>
      </c>
      <c r="O3" s="46"/>
      <c r="P3" s="46"/>
      <c r="Q3" s="46"/>
      <c r="R3" s="46"/>
      <c r="S3" s="46"/>
      <c r="T3" s="46"/>
      <c r="U3" s="46"/>
      <c r="V3" s="47"/>
    </row>
    <row r="4" spans="1:22" ht="12.75" customHeight="1">
      <c r="A4" s="78" t="s">
        <v>6</v>
      </c>
      <c r="B4" s="79"/>
      <c r="C4" s="80"/>
      <c r="D4" s="48" t="s">
        <v>7</v>
      </c>
      <c r="E4" s="49" t="s">
        <v>8</v>
      </c>
      <c r="F4" s="48" t="s">
        <v>9</v>
      </c>
      <c r="G4" s="49" t="s">
        <v>10</v>
      </c>
      <c r="H4" s="48" t="s">
        <v>11</v>
      </c>
      <c r="I4" s="49" t="s">
        <v>12</v>
      </c>
      <c r="J4" s="48" t="s">
        <v>13</v>
      </c>
      <c r="K4" s="49" t="s">
        <v>14</v>
      </c>
      <c r="L4" s="48" t="s">
        <v>15</v>
      </c>
      <c r="M4" s="49" t="s">
        <v>16</v>
      </c>
      <c r="N4" s="48" t="s">
        <v>17</v>
      </c>
      <c r="O4" s="49" t="s">
        <v>18</v>
      </c>
      <c r="P4" s="48" t="s">
        <v>19</v>
      </c>
      <c r="Q4" s="49" t="s">
        <v>20</v>
      </c>
      <c r="R4" s="48" t="s">
        <v>21</v>
      </c>
      <c r="S4" s="49" t="s">
        <v>22</v>
      </c>
      <c r="T4" s="48" t="s">
        <v>23</v>
      </c>
      <c r="U4" s="49" t="s">
        <v>24</v>
      </c>
      <c r="V4" s="48" t="s">
        <v>25</v>
      </c>
    </row>
    <row r="5" spans="1:22" ht="15.75" customHeight="1">
      <c r="A5" s="81" t="s">
        <v>26</v>
      </c>
      <c r="B5" s="82"/>
      <c r="C5" s="83"/>
      <c r="D5" s="51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1"/>
    </row>
    <row r="6" spans="1:22" ht="136.5" customHeight="1">
      <c r="A6" s="38"/>
      <c r="B6" s="84"/>
      <c r="C6" s="39"/>
      <c r="D6" s="53"/>
      <c r="E6" s="54"/>
      <c r="F6" s="53"/>
      <c r="G6" s="54"/>
      <c r="H6" s="53"/>
      <c r="I6" s="54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  <c r="V6" s="53"/>
    </row>
    <row r="7" spans="1:22" ht="15" customHeight="1">
      <c r="A7" s="18" t="s">
        <v>27</v>
      </c>
      <c r="B7" s="27" t="s">
        <v>28</v>
      </c>
      <c r="C7" s="27"/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  <c r="N7" s="5" t="s">
        <v>39</v>
      </c>
      <c r="O7" s="5" t="s">
        <v>40</v>
      </c>
      <c r="P7" s="5" t="s">
        <v>41</v>
      </c>
      <c r="Q7" s="5" t="s">
        <v>42</v>
      </c>
      <c r="R7" s="5" t="s">
        <v>43</v>
      </c>
      <c r="S7" s="5" t="s">
        <v>44</v>
      </c>
      <c r="T7" s="5" t="s">
        <v>45</v>
      </c>
      <c r="U7" s="5" t="s">
        <v>46</v>
      </c>
      <c r="V7" s="5" t="s">
        <v>47</v>
      </c>
    </row>
    <row r="8" spans="1:22" ht="15" customHeight="1">
      <c r="A8" s="28" t="s">
        <v>69</v>
      </c>
      <c r="B8" s="28"/>
      <c r="C8" s="28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35" t="s">
        <v>70</v>
      </c>
      <c r="C9" s="85"/>
      <c r="D9" s="2"/>
      <c r="E9" s="86">
        <v>6151</v>
      </c>
      <c r="F9" s="86">
        <v>0</v>
      </c>
      <c r="G9" s="86">
        <v>0</v>
      </c>
      <c r="H9" s="87">
        <v>18701</v>
      </c>
      <c r="I9" s="86">
        <v>17520</v>
      </c>
      <c r="J9" s="88">
        <f aca="true" t="shared" si="0" ref="J9:J17">+I9-H9</f>
        <v>-1181</v>
      </c>
      <c r="K9" s="89"/>
      <c r="L9" s="87">
        <v>99540</v>
      </c>
      <c r="M9" s="88">
        <f aca="true" t="shared" si="1" ref="M9:M17">+D9+E9+F9+G9-J9-K9+L9</f>
        <v>106872</v>
      </c>
      <c r="N9" s="87">
        <v>0</v>
      </c>
      <c r="O9" s="89"/>
      <c r="P9" s="87">
        <v>10857</v>
      </c>
      <c r="Q9" s="87">
        <v>0</v>
      </c>
      <c r="R9" s="87">
        <v>29802</v>
      </c>
      <c r="S9" s="87">
        <v>32163</v>
      </c>
      <c r="T9" s="87">
        <v>0</v>
      </c>
      <c r="U9" s="87">
        <v>34050</v>
      </c>
      <c r="V9" s="88">
        <f aca="true" t="shared" si="2" ref="V9:V17">SUM(N9:U9)</f>
        <v>106872</v>
      </c>
    </row>
    <row r="10" spans="1:22" ht="15" customHeight="1">
      <c r="A10" s="1">
        <v>18</v>
      </c>
      <c r="B10" s="35" t="s">
        <v>71</v>
      </c>
      <c r="C10" s="85"/>
      <c r="D10" s="2"/>
      <c r="E10" s="86">
        <v>8078</v>
      </c>
      <c r="F10" s="86">
        <v>2002.2</v>
      </c>
      <c r="G10" s="86">
        <v>0</v>
      </c>
      <c r="H10" s="87">
        <v>19892.81</v>
      </c>
      <c r="I10" s="86">
        <v>21419.55</v>
      </c>
      <c r="J10" s="88">
        <f t="shared" si="0"/>
        <v>1526.739999999998</v>
      </c>
      <c r="K10" s="89"/>
      <c r="L10" s="87">
        <v>55509</v>
      </c>
      <c r="M10" s="88">
        <f t="shared" si="1"/>
        <v>64062.46000000001</v>
      </c>
      <c r="N10" s="87">
        <v>1</v>
      </c>
      <c r="O10" s="89"/>
      <c r="P10" s="87">
        <v>5981</v>
      </c>
      <c r="Q10" s="87">
        <v>0</v>
      </c>
      <c r="R10" s="87">
        <v>20567</v>
      </c>
      <c r="S10" s="87">
        <v>20756</v>
      </c>
      <c r="T10" s="87">
        <v>1528.46</v>
      </c>
      <c r="U10" s="87">
        <v>15229</v>
      </c>
      <c r="V10" s="88">
        <f t="shared" si="2"/>
        <v>64062.46</v>
      </c>
    </row>
    <row r="11" spans="1:22" ht="15" customHeight="1">
      <c r="A11" s="1">
        <v>19</v>
      </c>
      <c r="B11" s="35" t="s">
        <v>72</v>
      </c>
      <c r="C11" s="85"/>
      <c r="D11" s="2"/>
      <c r="E11" s="86">
        <v>6251.81</v>
      </c>
      <c r="F11" s="86">
        <v>0</v>
      </c>
      <c r="G11" s="86">
        <v>0</v>
      </c>
      <c r="H11" s="87">
        <v>6310.19</v>
      </c>
      <c r="I11" s="86">
        <v>6187.07</v>
      </c>
      <c r="J11" s="88">
        <f t="shared" si="0"/>
        <v>-123.11999999999989</v>
      </c>
      <c r="K11" s="89"/>
      <c r="L11" s="87">
        <v>14818</v>
      </c>
      <c r="M11" s="88">
        <f t="shared" si="1"/>
        <v>21192.93</v>
      </c>
      <c r="N11" s="87">
        <v>0</v>
      </c>
      <c r="O11" s="89"/>
      <c r="P11" s="87">
        <v>5243</v>
      </c>
      <c r="Q11" s="87">
        <v>0</v>
      </c>
      <c r="R11" s="87">
        <v>658</v>
      </c>
      <c r="S11" s="87">
        <v>0</v>
      </c>
      <c r="T11" s="87">
        <v>0</v>
      </c>
      <c r="U11" s="87">
        <v>15291.93</v>
      </c>
      <c r="V11" s="88">
        <f t="shared" si="2"/>
        <v>21192.93</v>
      </c>
    </row>
    <row r="12" spans="1:22" ht="15" customHeight="1">
      <c r="A12" s="1">
        <v>20</v>
      </c>
      <c r="B12" s="35" t="s">
        <v>73</v>
      </c>
      <c r="C12" s="85"/>
      <c r="D12" s="2"/>
      <c r="E12" s="86">
        <v>7275</v>
      </c>
      <c r="F12" s="86">
        <v>0</v>
      </c>
      <c r="G12" s="86">
        <v>5171</v>
      </c>
      <c r="H12" s="87">
        <v>23476</v>
      </c>
      <c r="I12" s="86">
        <v>15534</v>
      </c>
      <c r="J12" s="88">
        <f t="shared" si="0"/>
        <v>-7942</v>
      </c>
      <c r="K12" s="89"/>
      <c r="L12" s="87">
        <v>37811</v>
      </c>
      <c r="M12" s="88">
        <f t="shared" si="1"/>
        <v>58199</v>
      </c>
      <c r="N12" s="87">
        <v>16577</v>
      </c>
      <c r="O12" s="89"/>
      <c r="P12" s="87">
        <v>7317</v>
      </c>
      <c r="Q12" s="87">
        <v>0</v>
      </c>
      <c r="R12" s="87">
        <v>34305</v>
      </c>
      <c r="S12" s="87">
        <v>0</v>
      </c>
      <c r="T12" s="87">
        <v>0</v>
      </c>
      <c r="U12" s="87">
        <v>0</v>
      </c>
      <c r="V12" s="88">
        <f t="shared" si="2"/>
        <v>58199</v>
      </c>
    </row>
    <row r="13" spans="1:22" ht="15" customHeight="1">
      <c r="A13" s="1">
        <v>21</v>
      </c>
      <c r="B13" s="35" t="s">
        <v>74</v>
      </c>
      <c r="C13" s="85"/>
      <c r="D13" s="2"/>
      <c r="E13" s="86">
        <v>0</v>
      </c>
      <c r="F13" s="86">
        <v>28</v>
      </c>
      <c r="G13" s="86">
        <v>0</v>
      </c>
      <c r="H13" s="87">
        <v>3113</v>
      </c>
      <c r="I13" s="86">
        <v>3166</v>
      </c>
      <c r="J13" s="88">
        <f t="shared" si="0"/>
        <v>53</v>
      </c>
      <c r="K13" s="89"/>
      <c r="L13" s="87">
        <v>4763</v>
      </c>
      <c r="M13" s="88">
        <f t="shared" si="1"/>
        <v>4738</v>
      </c>
      <c r="N13" s="87">
        <v>0</v>
      </c>
      <c r="O13" s="89"/>
      <c r="P13" s="87">
        <v>0</v>
      </c>
      <c r="Q13" s="87">
        <v>0</v>
      </c>
      <c r="R13" s="87">
        <v>3175</v>
      </c>
      <c r="S13" s="87">
        <v>1563</v>
      </c>
      <c r="T13" s="87">
        <v>0</v>
      </c>
      <c r="U13" s="87">
        <v>0</v>
      </c>
      <c r="V13" s="88">
        <f t="shared" si="2"/>
        <v>4738</v>
      </c>
    </row>
    <row r="14" spans="1:22" ht="15" customHeight="1">
      <c r="A14" s="1">
        <v>22</v>
      </c>
      <c r="B14" s="35" t="s">
        <v>75</v>
      </c>
      <c r="C14" s="85"/>
      <c r="D14" s="2"/>
      <c r="E14" s="86">
        <v>0</v>
      </c>
      <c r="F14" s="86">
        <v>0</v>
      </c>
      <c r="G14" s="86">
        <v>0</v>
      </c>
      <c r="H14" s="87">
        <v>5010</v>
      </c>
      <c r="I14" s="86">
        <v>3573</v>
      </c>
      <c r="J14" s="88">
        <f t="shared" si="0"/>
        <v>-1437</v>
      </c>
      <c r="K14" s="89"/>
      <c r="L14" s="87">
        <v>6938</v>
      </c>
      <c r="M14" s="88">
        <f t="shared" si="1"/>
        <v>8375</v>
      </c>
      <c r="N14" s="87">
        <v>0</v>
      </c>
      <c r="O14" s="89"/>
      <c r="P14" s="87">
        <v>3310</v>
      </c>
      <c r="Q14" s="87">
        <v>0</v>
      </c>
      <c r="R14" s="87">
        <v>2193</v>
      </c>
      <c r="S14" s="87">
        <v>2709</v>
      </c>
      <c r="T14" s="87">
        <v>0</v>
      </c>
      <c r="U14" s="87">
        <v>163</v>
      </c>
      <c r="V14" s="88">
        <f t="shared" si="2"/>
        <v>8375</v>
      </c>
    </row>
    <row r="15" spans="1:22" ht="15" customHeight="1">
      <c r="A15" s="1">
        <v>23</v>
      </c>
      <c r="B15" s="35" t="s">
        <v>76</v>
      </c>
      <c r="C15" s="85"/>
      <c r="D15" s="2"/>
      <c r="E15" s="86"/>
      <c r="F15" s="86"/>
      <c r="G15" s="86"/>
      <c r="H15" s="87"/>
      <c r="I15" s="86"/>
      <c r="J15" s="88">
        <f t="shared" si="0"/>
        <v>0</v>
      </c>
      <c r="K15" s="89"/>
      <c r="L15" s="87"/>
      <c r="M15" s="88">
        <f t="shared" si="1"/>
        <v>0</v>
      </c>
      <c r="N15" s="87"/>
      <c r="O15" s="89"/>
      <c r="P15" s="87"/>
      <c r="Q15" s="87"/>
      <c r="R15" s="87"/>
      <c r="S15" s="87"/>
      <c r="T15" s="87"/>
      <c r="U15" s="87"/>
      <c r="V15" s="88">
        <f t="shared" si="2"/>
        <v>0</v>
      </c>
    </row>
    <row r="16" spans="1:22" ht="15" customHeight="1">
      <c r="A16" s="1">
        <v>24</v>
      </c>
      <c r="B16" s="35" t="s">
        <v>77</v>
      </c>
      <c r="C16" s="85"/>
      <c r="D16" s="2"/>
      <c r="E16" s="86">
        <v>0</v>
      </c>
      <c r="F16" s="86">
        <v>0</v>
      </c>
      <c r="G16" s="86">
        <v>0</v>
      </c>
      <c r="H16" s="86">
        <v>8058</v>
      </c>
      <c r="I16" s="86">
        <v>8973</v>
      </c>
      <c r="J16" s="88">
        <f t="shared" si="0"/>
        <v>915</v>
      </c>
      <c r="K16" s="89"/>
      <c r="L16" s="87">
        <v>7281</v>
      </c>
      <c r="M16" s="88">
        <f t="shared" si="1"/>
        <v>6366</v>
      </c>
      <c r="N16" s="87">
        <v>0</v>
      </c>
      <c r="O16" s="89"/>
      <c r="P16" s="87">
        <v>3085</v>
      </c>
      <c r="Q16" s="87">
        <v>0</v>
      </c>
      <c r="R16" s="87">
        <v>25</v>
      </c>
      <c r="S16" s="87">
        <v>3256</v>
      </c>
      <c r="T16" s="87">
        <v>0</v>
      </c>
      <c r="U16" s="87">
        <v>0</v>
      </c>
      <c r="V16" s="88">
        <f t="shared" si="2"/>
        <v>6366</v>
      </c>
    </row>
    <row r="17" spans="1:22" ht="15" customHeight="1">
      <c r="A17" s="1">
        <v>25</v>
      </c>
      <c r="B17" s="35" t="s">
        <v>78</v>
      </c>
      <c r="C17" s="85"/>
      <c r="D17" s="2"/>
      <c r="E17" s="86">
        <v>0</v>
      </c>
      <c r="F17" s="86">
        <v>0</v>
      </c>
      <c r="G17" s="86">
        <v>0</v>
      </c>
      <c r="H17" s="86">
        <v>35884</v>
      </c>
      <c r="I17" s="86">
        <v>38423</v>
      </c>
      <c r="J17" s="88">
        <f t="shared" si="0"/>
        <v>2539</v>
      </c>
      <c r="K17" s="89"/>
      <c r="L17" s="87">
        <v>41406.97</v>
      </c>
      <c r="M17" s="88">
        <f t="shared" si="1"/>
        <v>38867.97</v>
      </c>
      <c r="N17" s="87">
        <v>0</v>
      </c>
      <c r="O17" s="89"/>
      <c r="P17" s="87">
        <v>0</v>
      </c>
      <c r="Q17" s="87">
        <v>0</v>
      </c>
      <c r="R17" s="87">
        <v>24219</v>
      </c>
      <c r="S17" s="87">
        <v>14648.97</v>
      </c>
      <c r="T17" s="87">
        <v>0</v>
      </c>
      <c r="U17" s="87">
        <v>0</v>
      </c>
      <c r="V17" s="88">
        <f t="shared" si="2"/>
        <v>38867.97</v>
      </c>
    </row>
    <row r="18" spans="1:22" ht="15" customHeight="1">
      <c r="A18" s="24"/>
      <c r="B18" s="36" t="s">
        <v>79</v>
      </c>
      <c r="C18" s="90"/>
      <c r="D18" s="91">
        <f aca="true" t="shared" si="3" ref="D18:V18">SUM(D9:D17)</f>
        <v>0</v>
      </c>
      <c r="E18" s="92">
        <f t="shared" si="3"/>
        <v>27755.81</v>
      </c>
      <c r="F18" s="92">
        <f t="shared" si="3"/>
        <v>2030.2</v>
      </c>
      <c r="G18" s="92">
        <f t="shared" si="3"/>
        <v>5171</v>
      </c>
      <c r="H18" s="92">
        <f t="shared" si="3"/>
        <v>120445</v>
      </c>
      <c r="I18" s="92">
        <f t="shared" si="3"/>
        <v>114795.62</v>
      </c>
      <c r="J18" s="93">
        <f t="shared" si="3"/>
        <v>-5649.380000000001</v>
      </c>
      <c r="K18" s="92">
        <f t="shared" si="3"/>
        <v>0</v>
      </c>
      <c r="L18" s="94">
        <f t="shared" si="3"/>
        <v>268066.97</v>
      </c>
      <c r="M18" s="93">
        <f t="shared" si="3"/>
        <v>308673.36</v>
      </c>
      <c r="N18" s="93">
        <f t="shared" si="3"/>
        <v>16578</v>
      </c>
      <c r="O18" s="93">
        <f t="shared" si="3"/>
        <v>0</v>
      </c>
      <c r="P18" s="92">
        <f t="shared" si="3"/>
        <v>35793</v>
      </c>
      <c r="Q18" s="92">
        <f t="shared" si="3"/>
        <v>0</v>
      </c>
      <c r="R18" s="92">
        <f t="shared" si="3"/>
        <v>114944</v>
      </c>
      <c r="S18" s="92">
        <f t="shared" si="3"/>
        <v>75095.97</v>
      </c>
      <c r="T18" s="92">
        <f t="shared" si="3"/>
        <v>1528.46</v>
      </c>
      <c r="U18" s="92">
        <f t="shared" si="3"/>
        <v>64733.93</v>
      </c>
      <c r="V18" s="93">
        <f t="shared" si="3"/>
        <v>308673.36</v>
      </c>
    </row>
    <row r="22" spans="8:11" ht="15" customHeight="1">
      <c r="H22" s="37" t="s">
        <v>80</v>
      </c>
      <c r="I22" s="37"/>
      <c r="J22" s="37"/>
      <c r="K22" s="8">
        <f>+('semilavorati mensile'!K28)-('semilavorati mensile'!L28+'monomeri mensile'!L18)</f>
        <v>2062.3499999999767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95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 t="s">
        <v>1</v>
      </c>
      <c r="N1" s="40"/>
      <c r="O1" s="40"/>
      <c r="P1" s="40"/>
      <c r="Q1" s="40"/>
      <c r="R1" s="40"/>
      <c r="S1" s="40"/>
      <c r="T1" s="40"/>
      <c r="U1" s="40"/>
    </row>
    <row r="2" spans="1:21" ht="21" customHeight="1">
      <c r="A2" s="96"/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3</v>
      </c>
      <c r="N2" s="98"/>
      <c r="O2" s="98"/>
      <c r="P2" s="98"/>
      <c r="Q2" s="98"/>
      <c r="R2" s="98"/>
      <c r="S2" s="98"/>
      <c r="T2" s="98"/>
      <c r="U2" s="98"/>
    </row>
    <row r="3" spans="1:21" ht="16.5" customHeight="1">
      <c r="A3" s="99"/>
      <c r="B3" s="100"/>
      <c r="C3" s="101" t="s">
        <v>4</v>
      </c>
      <c r="D3" s="101"/>
      <c r="E3" s="101"/>
      <c r="F3" s="101"/>
      <c r="G3" s="101"/>
      <c r="H3" s="101"/>
      <c r="I3" s="101"/>
      <c r="J3" s="101"/>
      <c r="K3" s="101"/>
      <c r="L3" s="101"/>
      <c r="M3" s="102" t="s">
        <v>5</v>
      </c>
      <c r="N3" s="102"/>
      <c r="O3" s="102"/>
      <c r="P3" s="102"/>
      <c r="Q3" s="102"/>
      <c r="R3" s="102"/>
      <c r="S3" s="102"/>
      <c r="T3" s="102"/>
      <c r="U3" s="102"/>
    </row>
    <row r="4" spans="1:21" ht="12.75" customHeight="1">
      <c r="A4" s="103" t="s">
        <v>6</v>
      </c>
      <c r="B4" s="104"/>
      <c r="C4" s="105" t="s">
        <v>7</v>
      </c>
      <c r="D4" s="106" t="s">
        <v>8</v>
      </c>
      <c r="E4" s="105" t="s">
        <v>9</v>
      </c>
      <c r="F4" s="106" t="s">
        <v>10</v>
      </c>
      <c r="G4" s="105" t="s">
        <v>11</v>
      </c>
      <c r="H4" s="106" t="s">
        <v>12</v>
      </c>
      <c r="I4" s="105" t="s">
        <v>13</v>
      </c>
      <c r="J4" s="106" t="s">
        <v>14</v>
      </c>
      <c r="K4" s="105" t="s">
        <v>15</v>
      </c>
      <c r="L4" s="106" t="s">
        <v>16</v>
      </c>
      <c r="M4" s="105" t="s">
        <v>17</v>
      </c>
      <c r="N4" s="106" t="s">
        <v>18</v>
      </c>
      <c r="O4" s="105" t="s">
        <v>19</v>
      </c>
      <c r="P4" s="106" t="s">
        <v>20</v>
      </c>
      <c r="Q4" s="105" t="s">
        <v>21</v>
      </c>
      <c r="R4" s="106" t="s">
        <v>22</v>
      </c>
      <c r="S4" s="105" t="s">
        <v>23</v>
      </c>
      <c r="T4" s="106" t="s">
        <v>24</v>
      </c>
      <c r="U4" s="105" t="s">
        <v>25</v>
      </c>
    </row>
    <row r="5" spans="1:21" ht="15.75" customHeight="1">
      <c r="A5" s="107" t="s">
        <v>81</v>
      </c>
      <c r="B5" s="108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  <c r="O5" s="105"/>
      <c r="P5" s="106"/>
      <c r="Q5" s="105"/>
      <c r="R5" s="106"/>
      <c r="S5" s="105"/>
      <c r="T5" s="106"/>
      <c r="U5" s="105"/>
    </row>
    <row r="6" spans="1:21" ht="124.5" customHeight="1">
      <c r="A6" s="107"/>
      <c r="B6" s="108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  <c r="O6" s="105"/>
      <c r="P6" s="106"/>
      <c r="Q6" s="105"/>
      <c r="R6" s="106"/>
      <c r="S6" s="105"/>
      <c r="T6" s="106"/>
      <c r="U6" s="105"/>
    </row>
    <row r="7" spans="1:21" ht="15" customHeight="1">
      <c r="A7" s="109" t="s">
        <v>27</v>
      </c>
      <c r="B7" s="110" t="s">
        <v>28</v>
      </c>
      <c r="C7" s="111" t="s">
        <v>29</v>
      </c>
      <c r="D7" s="111" t="s">
        <v>30</v>
      </c>
      <c r="E7" s="111" t="s">
        <v>31</v>
      </c>
      <c r="F7" s="111" t="s">
        <v>32</v>
      </c>
      <c r="G7" s="111" t="s">
        <v>33</v>
      </c>
      <c r="H7" s="111" t="s">
        <v>34</v>
      </c>
      <c r="I7" s="111" t="s">
        <v>35</v>
      </c>
      <c r="J7" s="111" t="s">
        <v>36</v>
      </c>
      <c r="K7" s="111" t="s">
        <v>37</v>
      </c>
      <c r="L7" s="111" t="s">
        <v>38</v>
      </c>
      <c r="M7" s="111" t="s">
        <v>39</v>
      </c>
      <c r="N7" s="111" t="s">
        <v>40</v>
      </c>
      <c r="O7" s="111" t="s">
        <v>41</v>
      </c>
      <c r="P7" s="111" t="s">
        <v>42</v>
      </c>
      <c r="Q7" s="111" t="s">
        <v>43</v>
      </c>
      <c r="R7" s="111" t="s">
        <v>44</v>
      </c>
      <c r="S7" s="111" t="s">
        <v>45</v>
      </c>
      <c r="T7" s="111" t="s">
        <v>46</v>
      </c>
      <c r="U7" s="111" t="s">
        <v>47</v>
      </c>
    </row>
    <row r="8" spans="1:21" ht="15" customHeight="1">
      <c r="A8" s="112" t="s">
        <v>48</v>
      </c>
      <c r="B8" s="112"/>
      <c r="C8" s="113"/>
      <c r="D8" s="114"/>
      <c r="E8" s="114"/>
      <c r="F8" s="114"/>
      <c r="G8" s="114"/>
      <c r="H8" s="114"/>
      <c r="I8" s="115"/>
      <c r="J8" s="114"/>
      <c r="K8" s="114"/>
      <c r="L8" s="116"/>
      <c r="M8" s="114"/>
      <c r="N8" s="114"/>
      <c r="O8" s="114"/>
      <c r="P8" s="114"/>
      <c r="Q8" s="114"/>
      <c r="R8" s="114"/>
      <c r="S8" s="114"/>
      <c r="T8" s="114"/>
      <c r="U8" s="116"/>
    </row>
    <row r="9" spans="1:21" ht="15" customHeight="1">
      <c r="A9" s="19">
        <v>1</v>
      </c>
      <c r="B9" s="19" t="s">
        <v>49</v>
      </c>
      <c r="C9" s="56">
        <v>13637</v>
      </c>
      <c r="D9" s="56">
        <v>0</v>
      </c>
      <c r="E9" s="56">
        <v>1775</v>
      </c>
      <c r="F9" s="57">
        <v>0</v>
      </c>
      <c r="G9" s="57">
        <v>0</v>
      </c>
      <c r="H9" s="57">
        <v>0</v>
      </c>
      <c r="I9" s="58">
        <f aca="true" t="shared" si="0" ref="I9:I19">+H9-G9</f>
        <v>0</v>
      </c>
      <c r="J9" s="57">
        <v>12387</v>
      </c>
      <c r="K9" s="59">
        <v>146964.75</v>
      </c>
      <c r="L9" s="60">
        <f aca="true" t="shared" si="1" ref="L9:L26">C9+D9+E9+F9-(I9+J9)+K9</f>
        <v>149989.75</v>
      </c>
      <c r="M9" s="57">
        <v>12188</v>
      </c>
      <c r="N9" s="61">
        <v>14636</v>
      </c>
      <c r="O9" s="57">
        <v>0</v>
      </c>
      <c r="P9" s="57">
        <v>0</v>
      </c>
      <c r="Q9" s="57">
        <v>0</v>
      </c>
      <c r="R9" s="57">
        <v>0</v>
      </c>
      <c r="S9" s="57">
        <v>121069.75</v>
      </c>
      <c r="T9" s="62">
        <v>2096</v>
      </c>
      <c r="U9" s="63">
        <f aca="true" t="shared" si="2" ref="U9:U19">SUM(M9:T9)</f>
        <v>149989.75</v>
      </c>
    </row>
    <row r="10" spans="1:21" ht="15" customHeight="1">
      <c r="A10" s="19">
        <v>2</v>
      </c>
      <c r="B10" s="19" t="s">
        <v>50</v>
      </c>
      <c r="C10" s="56">
        <v>21467</v>
      </c>
      <c r="D10" s="56">
        <v>0</v>
      </c>
      <c r="E10" s="56">
        <v>0</v>
      </c>
      <c r="F10" s="57">
        <v>18445</v>
      </c>
      <c r="G10" s="57">
        <v>5966</v>
      </c>
      <c r="H10" s="57">
        <v>7055</v>
      </c>
      <c r="I10" s="58">
        <f t="shared" si="0"/>
        <v>1089</v>
      </c>
      <c r="J10" s="57">
        <v>38303</v>
      </c>
      <c r="K10" s="59">
        <v>19749</v>
      </c>
      <c r="L10" s="60">
        <f t="shared" si="1"/>
        <v>20269</v>
      </c>
      <c r="M10" s="57">
        <v>8234</v>
      </c>
      <c r="N10" s="61">
        <v>0</v>
      </c>
      <c r="O10" s="57">
        <v>11443</v>
      </c>
      <c r="P10" s="57">
        <v>0</v>
      </c>
      <c r="Q10" s="57">
        <v>228</v>
      </c>
      <c r="R10" s="57">
        <v>0</v>
      </c>
      <c r="S10" s="57">
        <v>332</v>
      </c>
      <c r="T10" s="62">
        <v>32</v>
      </c>
      <c r="U10" s="63">
        <f t="shared" si="2"/>
        <v>20269</v>
      </c>
    </row>
    <row r="11" spans="1:21" ht="15" customHeight="1">
      <c r="A11" s="117">
        <v>3</v>
      </c>
      <c r="B11" s="117" t="s">
        <v>51</v>
      </c>
      <c r="C11" s="56">
        <v>402452</v>
      </c>
      <c r="D11" s="56">
        <v>26611</v>
      </c>
      <c r="E11" s="56">
        <v>901</v>
      </c>
      <c r="F11" s="56">
        <v>330431</v>
      </c>
      <c r="G11" s="57">
        <v>65580</v>
      </c>
      <c r="H11" s="57">
        <v>93498</v>
      </c>
      <c r="I11" s="58">
        <f t="shared" si="0"/>
        <v>27918</v>
      </c>
      <c r="J11" s="57">
        <v>732477</v>
      </c>
      <c r="K11" s="59">
        <v>0</v>
      </c>
      <c r="L11" s="60">
        <f t="shared" si="1"/>
        <v>0</v>
      </c>
      <c r="M11" s="57">
        <v>0</v>
      </c>
      <c r="N11" s="61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62">
        <v>0</v>
      </c>
      <c r="U11" s="63">
        <f t="shared" si="2"/>
        <v>0</v>
      </c>
    </row>
    <row r="12" spans="1:21" ht="15" customHeight="1">
      <c r="A12" s="19">
        <v>4</v>
      </c>
      <c r="B12" s="19" t="s">
        <v>52</v>
      </c>
      <c r="C12" s="56">
        <v>106671</v>
      </c>
      <c r="D12" s="56">
        <v>0</v>
      </c>
      <c r="E12" s="56">
        <v>0</v>
      </c>
      <c r="F12" s="57">
        <v>0</v>
      </c>
      <c r="G12" s="57">
        <v>31402</v>
      </c>
      <c r="H12" s="56">
        <v>20291</v>
      </c>
      <c r="I12" s="58">
        <f t="shared" si="0"/>
        <v>-11111</v>
      </c>
      <c r="J12" s="57">
        <v>117782</v>
      </c>
      <c r="K12" s="59">
        <v>0</v>
      </c>
      <c r="L12" s="60">
        <f t="shared" si="1"/>
        <v>0</v>
      </c>
      <c r="M12" s="57">
        <v>0</v>
      </c>
      <c r="N12" s="61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62">
        <v>0</v>
      </c>
      <c r="U12" s="63">
        <f t="shared" si="2"/>
        <v>0</v>
      </c>
    </row>
    <row r="13" spans="1:21" ht="15" customHeight="1">
      <c r="A13" s="19">
        <v>5</v>
      </c>
      <c r="B13" s="19" t="s">
        <v>53</v>
      </c>
      <c r="C13" s="56">
        <v>83941</v>
      </c>
      <c r="D13" s="56">
        <v>0</v>
      </c>
      <c r="E13" s="56">
        <v>0</v>
      </c>
      <c r="F13" s="57">
        <v>73772</v>
      </c>
      <c r="G13" s="57">
        <v>75092</v>
      </c>
      <c r="H13" s="57">
        <v>33113</v>
      </c>
      <c r="I13" s="58">
        <f t="shared" si="0"/>
        <v>-41979</v>
      </c>
      <c r="J13" s="57">
        <v>154186</v>
      </c>
      <c r="K13" s="59">
        <v>127111</v>
      </c>
      <c r="L13" s="60">
        <f t="shared" si="1"/>
        <v>172617</v>
      </c>
      <c r="M13" s="57">
        <v>0</v>
      </c>
      <c r="N13" s="61">
        <v>0</v>
      </c>
      <c r="O13" s="57">
        <v>0</v>
      </c>
      <c r="P13" s="57">
        <v>0</v>
      </c>
      <c r="Q13" s="57">
        <v>31091</v>
      </c>
      <c r="R13" s="57">
        <v>141526</v>
      </c>
      <c r="S13" s="57">
        <v>0</v>
      </c>
      <c r="T13" s="62">
        <v>0</v>
      </c>
      <c r="U13" s="63">
        <f t="shared" si="2"/>
        <v>172617</v>
      </c>
    </row>
    <row r="14" spans="1:21" ht="15" customHeight="1">
      <c r="A14" s="19">
        <v>6</v>
      </c>
      <c r="B14" s="19" t="s">
        <v>54</v>
      </c>
      <c r="C14" s="56">
        <v>67072</v>
      </c>
      <c r="D14" s="57">
        <v>0</v>
      </c>
      <c r="E14" s="57">
        <v>0</v>
      </c>
      <c r="F14" s="57">
        <v>0</v>
      </c>
      <c r="G14" s="57">
        <v>7877</v>
      </c>
      <c r="H14" s="57">
        <v>7120</v>
      </c>
      <c r="I14" s="58">
        <f t="shared" si="0"/>
        <v>-757</v>
      </c>
      <c r="J14" s="57">
        <v>66993</v>
      </c>
      <c r="K14" s="59">
        <v>50483</v>
      </c>
      <c r="L14" s="60">
        <f t="shared" si="1"/>
        <v>51319</v>
      </c>
      <c r="M14" s="57">
        <v>51159</v>
      </c>
      <c r="N14" s="61">
        <v>0</v>
      </c>
      <c r="O14" s="57">
        <v>0</v>
      </c>
      <c r="P14" s="57">
        <v>0</v>
      </c>
      <c r="Q14" s="57">
        <v>0</v>
      </c>
      <c r="R14" s="57">
        <v>0</v>
      </c>
      <c r="S14" s="57">
        <v>160</v>
      </c>
      <c r="T14" s="62">
        <v>0</v>
      </c>
      <c r="U14" s="63">
        <f t="shared" si="2"/>
        <v>51319</v>
      </c>
    </row>
    <row r="15" spans="1:21" ht="15" customHeight="1">
      <c r="A15" s="19">
        <v>7</v>
      </c>
      <c r="B15" s="19" t="s">
        <v>55</v>
      </c>
      <c r="C15" s="56">
        <v>17117</v>
      </c>
      <c r="D15" s="57">
        <v>0</v>
      </c>
      <c r="E15" s="57">
        <v>0</v>
      </c>
      <c r="F15" s="57">
        <v>10286.15</v>
      </c>
      <c r="G15" s="57">
        <v>12078.37</v>
      </c>
      <c r="H15" s="57">
        <v>14025.13</v>
      </c>
      <c r="I15" s="58">
        <f t="shared" si="0"/>
        <v>1946.7599999999984</v>
      </c>
      <c r="J15" s="57">
        <v>18996.39</v>
      </c>
      <c r="K15" s="59">
        <v>0</v>
      </c>
      <c r="L15" s="60">
        <f t="shared" si="1"/>
        <v>6460.000000000004</v>
      </c>
      <c r="M15" s="57">
        <v>0</v>
      </c>
      <c r="N15" s="61">
        <v>0</v>
      </c>
      <c r="O15" s="57">
        <v>0</v>
      </c>
      <c r="P15" s="57">
        <v>0</v>
      </c>
      <c r="Q15" s="57">
        <v>0</v>
      </c>
      <c r="R15" s="57">
        <v>0</v>
      </c>
      <c r="S15" s="57">
        <v>6460</v>
      </c>
      <c r="T15" s="62">
        <v>0</v>
      </c>
      <c r="U15" s="63">
        <f t="shared" si="2"/>
        <v>6460</v>
      </c>
    </row>
    <row r="16" spans="1:21" ht="15" customHeight="1">
      <c r="A16" s="19">
        <v>8</v>
      </c>
      <c r="B16" s="19" t="s">
        <v>56</v>
      </c>
      <c r="C16" s="56">
        <v>9750</v>
      </c>
      <c r="D16" s="57">
        <v>11469.46</v>
      </c>
      <c r="E16" s="57">
        <v>0</v>
      </c>
      <c r="F16" s="57">
        <v>0</v>
      </c>
      <c r="G16" s="57">
        <v>36971.2</v>
      </c>
      <c r="H16" s="57">
        <v>34084.05</v>
      </c>
      <c r="I16" s="58">
        <f t="shared" si="0"/>
        <v>-2887.149999999994</v>
      </c>
      <c r="J16" s="57">
        <v>12404.75</v>
      </c>
      <c r="K16" s="59">
        <v>22336</v>
      </c>
      <c r="L16" s="60">
        <f t="shared" si="1"/>
        <v>34037.85999999999</v>
      </c>
      <c r="M16" s="57">
        <v>0</v>
      </c>
      <c r="N16" s="61">
        <v>3559.86</v>
      </c>
      <c r="O16" s="57">
        <v>0</v>
      </c>
      <c r="P16" s="57">
        <v>0</v>
      </c>
      <c r="Q16" s="57">
        <v>17520</v>
      </c>
      <c r="R16" s="57">
        <v>2714</v>
      </c>
      <c r="S16" s="57">
        <v>10244</v>
      </c>
      <c r="T16" s="62">
        <v>0</v>
      </c>
      <c r="U16" s="63">
        <f t="shared" si="2"/>
        <v>34037.86</v>
      </c>
    </row>
    <row r="17" spans="1:21" ht="15" customHeight="1">
      <c r="A17" s="19">
        <v>9</v>
      </c>
      <c r="B17" s="19" t="s">
        <v>57</v>
      </c>
      <c r="C17" s="56">
        <v>0</v>
      </c>
      <c r="D17" s="57">
        <v>0</v>
      </c>
      <c r="E17" s="57">
        <v>1003</v>
      </c>
      <c r="F17" s="57">
        <v>0</v>
      </c>
      <c r="G17" s="57">
        <v>7920</v>
      </c>
      <c r="H17" s="57">
        <v>5862</v>
      </c>
      <c r="I17" s="58">
        <f t="shared" si="0"/>
        <v>-2058</v>
      </c>
      <c r="J17" s="57">
        <v>2539</v>
      </c>
      <c r="K17" s="59">
        <v>0</v>
      </c>
      <c r="L17" s="60">
        <f t="shared" si="1"/>
        <v>522</v>
      </c>
      <c r="M17" s="57">
        <v>0</v>
      </c>
      <c r="N17" s="61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62">
        <v>522</v>
      </c>
      <c r="U17" s="63">
        <f t="shared" si="2"/>
        <v>522</v>
      </c>
    </row>
    <row r="18" spans="1:21" ht="15" customHeight="1">
      <c r="A18" s="19">
        <v>10</v>
      </c>
      <c r="B18" s="19" t="s">
        <v>58</v>
      </c>
      <c r="C18" s="56"/>
      <c r="D18" s="57"/>
      <c r="E18" s="57"/>
      <c r="F18" s="57"/>
      <c r="G18" s="57"/>
      <c r="H18" s="57"/>
      <c r="I18" s="58">
        <f t="shared" si="0"/>
        <v>0</v>
      </c>
      <c r="J18" s="57"/>
      <c r="K18" s="59"/>
      <c r="L18" s="60">
        <f t="shared" si="1"/>
        <v>0</v>
      </c>
      <c r="M18" s="57"/>
      <c r="N18" s="61"/>
      <c r="O18" s="57"/>
      <c r="P18" s="57"/>
      <c r="Q18" s="57"/>
      <c r="R18" s="57"/>
      <c r="S18" s="57"/>
      <c r="T18" s="62"/>
      <c r="U18" s="63">
        <f t="shared" si="2"/>
        <v>0</v>
      </c>
    </row>
    <row r="19" spans="1:21" ht="15" customHeight="1">
      <c r="A19" s="19">
        <v>11</v>
      </c>
      <c r="B19" s="19" t="s">
        <v>59</v>
      </c>
      <c r="C19" s="56">
        <v>0</v>
      </c>
      <c r="D19" s="57">
        <v>0</v>
      </c>
      <c r="E19" s="57">
        <v>2986.77</v>
      </c>
      <c r="F19" s="57">
        <v>14220.48</v>
      </c>
      <c r="G19" s="57">
        <v>20790.07</v>
      </c>
      <c r="H19" s="57">
        <v>14684.39</v>
      </c>
      <c r="I19" s="58">
        <f t="shared" si="0"/>
        <v>-6105.68</v>
      </c>
      <c r="J19" s="57">
        <v>13098.29</v>
      </c>
      <c r="K19" s="59">
        <v>13299.66</v>
      </c>
      <c r="L19" s="60">
        <f t="shared" si="1"/>
        <v>23514.3</v>
      </c>
      <c r="M19" s="57">
        <v>0</v>
      </c>
      <c r="N19" s="61">
        <v>0</v>
      </c>
      <c r="O19" s="57">
        <v>0</v>
      </c>
      <c r="P19" s="57">
        <v>0</v>
      </c>
      <c r="Q19" s="57">
        <v>4020.9</v>
      </c>
      <c r="R19" s="57">
        <v>10539.76</v>
      </c>
      <c r="S19" s="57">
        <v>8953.66</v>
      </c>
      <c r="T19" s="62">
        <v>0</v>
      </c>
      <c r="U19" s="63">
        <f t="shared" si="2"/>
        <v>23514.32</v>
      </c>
    </row>
    <row r="20" spans="1:21" ht="15" customHeight="1">
      <c r="A20" s="118"/>
      <c r="B20" s="118" t="s">
        <v>60</v>
      </c>
      <c r="C20" s="68">
        <f aca="true" t="shared" si="3" ref="C20:K20">SUM(C9:C19)</f>
        <v>722107</v>
      </c>
      <c r="D20" s="68">
        <f t="shared" si="3"/>
        <v>38080.46</v>
      </c>
      <c r="E20" s="68">
        <f t="shared" si="3"/>
        <v>6665.77</v>
      </c>
      <c r="F20" s="68">
        <f t="shared" si="3"/>
        <v>447154.63</v>
      </c>
      <c r="G20" s="68">
        <f t="shared" si="3"/>
        <v>263676.64</v>
      </c>
      <c r="H20" s="68">
        <f t="shared" si="3"/>
        <v>229732.57</v>
      </c>
      <c r="I20" s="68">
        <f t="shared" si="3"/>
        <v>-33944.06999999999</v>
      </c>
      <c r="J20" s="68">
        <f t="shared" si="3"/>
        <v>1169166.43</v>
      </c>
      <c r="K20" s="68">
        <f t="shared" si="3"/>
        <v>379943.41</v>
      </c>
      <c r="L20" s="69">
        <f t="shared" si="1"/>
        <v>458728.91</v>
      </c>
      <c r="M20" s="68">
        <f aca="true" t="shared" si="4" ref="M20:U20">SUM(M9:M19)</f>
        <v>71581</v>
      </c>
      <c r="N20" s="68">
        <f t="shared" si="4"/>
        <v>18195.86</v>
      </c>
      <c r="O20" s="68">
        <f t="shared" si="4"/>
        <v>11443</v>
      </c>
      <c r="P20" s="68">
        <f t="shared" si="4"/>
        <v>0</v>
      </c>
      <c r="Q20" s="68">
        <f t="shared" si="4"/>
        <v>52859.9</v>
      </c>
      <c r="R20" s="68">
        <f t="shared" si="4"/>
        <v>154779.76</v>
      </c>
      <c r="S20" s="68">
        <f t="shared" si="4"/>
        <v>147219.41</v>
      </c>
      <c r="T20" s="68">
        <f t="shared" si="4"/>
        <v>2650</v>
      </c>
      <c r="U20" s="70">
        <f t="shared" si="4"/>
        <v>458728.93</v>
      </c>
    </row>
    <row r="21" spans="1:21" ht="15" customHeight="1">
      <c r="A21" s="19">
        <v>12</v>
      </c>
      <c r="B21" s="19" t="s">
        <v>61</v>
      </c>
      <c r="C21" s="56">
        <v>0</v>
      </c>
      <c r="D21" s="57">
        <v>51844</v>
      </c>
      <c r="E21" s="57">
        <v>0</v>
      </c>
      <c r="F21" s="57">
        <v>0</v>
      </c>
      <c r="G21" s="57">
        <v>12703</v>
      </c>
      <c r="H21" s="57">
        <v>10345</v>
      </c>
      <c r="I21" s="58">
        <f>+H21-G21</f>
        <v>-2358</v>
      </c>
      <c r="J21" s="57">
        <v>70655</v>
      </c>
      <c r="K21" s="59">
        <v>92663</v>
      </c>
      <c r="L21" s="60">
        <f t="shared" si="1"/>
        <v>76210</v>
      </c>
      <c r="M21" s="57">
        <v>30201</v>
      </c>
      <c r="N21" s="61">
        <v>0</v>
      </c>
      <c r="O21" s="57">
        <v>25102</v>
      </c>
      <c r="P21" s="57">
        <v>0</v>
      </c>
      <c r="Q21" s="57">
        <v>18911</v>
      </c>
      <c r="R21" s="57">
        <v>0</v>
      </c>
      <c r="S21" s="57">
        <v>1996</v>
      </c>
      <c r="T21" s="62">
        <v>0</v>
      </c>
      <c r="U21" s="63">
        <f>SUM(M21:T21)</f>
        <v>76210</v>
      </c>
    </row>
    <row r="22" spans="1:21" ht="15" customHeight="1">
      <c r="A22" s="19">
        <v>13</v>
      </c>
      <c r="B22" s="19" t="s">
        <v>62</v>
      </c>
      <c r="C22" s="56">
        <v>16530</v>
      </c>
      <c r="D22" s="57">
        <v>1626</v>
      </c>
      <c r="E22" s="57">
        <v>1892</v>
      </c>
      <c r="F22" s="57">
        <v>17889</v>
      </c>
      <c r="G22" s="57">
        <v>59469</v>
      </c>
      <c r="H22" s="57">
        <v>88577</v>
      </c>
      <c r="I22" s="58">
        <f>+H22-G22</f>
        <v>29108</v>
      </c>
      <c r="J22" s="57">
        <v>66041</v>
      </c>
      <c r="K22" s="59">
        <v>286313</v>
      </c>
      <c r="L22" s="60">
        <f t="shared" si="1"/>
        <v>229101</v>
      </c>
      <c r="M22" s="57">
        <v>157513</v>
      </c>
      <c r="N22" s="61">
        <v>0</v>
      </c>
      <c r="O22" s="57">
        <v>39522</v>
      </c>
      <c r="P22" s="57">
        <v>0</v>
      </c>
      <c r="Q22" s="57">
        <v>5992</v>
      </c>
      <c r="R22" s="57">
        <v>26074</v>
      </c>
      <c r="S22" s="57">
        <v>0</v>
      </c>
      <c r="T22" s="62">
        <v>0</v>
      </c>
      <c r="U22" s="63">
        <f>SUM(M22:T22)</f>
        <v>229101</v>
      </c>
    </row>
    <row r="23" spans="1:21" ht="15" customHeight="1">
      <c r="A23" s="19">
        <v>14</v>
      </c>
      <c r="B23" s="19" t="s">
        <v>63</v>
      </c>
      <c r="C23" s="56">
        <v>0</v>
      </c>
      <c r="D23" s="57">
        <v>0</v>
      </c>
      <c r="E23" s="57">
        <v>8843</v>
      </c>
      <c r="F23" s="57">
        <v>3974</v>
      </c>
      <c r="G23" s="57">
        <v>25008</v>
      </c>
      <c r="H23" s="57">
        <v>21062</v>
      </c>
      <c r="I23" s="58">
        <f>+H23-G23</f>
        <v>-3946</v>
      </c>
      <c r="J23" s="57">
        <v>57319</v>
      </c>
      <c r="K23" s="59">
        <v>41565</v>
      </c>
      <c r="L23" s="60">
        <f t="shared" si="1"/>
        <v>1009</v>
      </c>
      <c r="M23" s="57">
        <v>0</v>
      </c>
      <c r="N23" s="61">
        <v>0</v>
      </c>
      <c r="O23" s="57">
        <v>0</v>
      </c>
      <c r="P23" s="57">
        <v>0</v>
      </c>
      <c r="Q23" s="57">
        <v>1009</v>
      </c>
      <c r="R23" s="57">
        <v>0</v>
      </c>
      <c r="S23" s="57">
        <v>0</v>
      </c>
      <c r="T23" s="62">
        <v>0</v>
      </c>
      <c r="U23" s="63">
        <f>SUM(M23:T23)</f>
        <v>1009</v>
      </c>
    </row>
    <row r="24" spans="1:21" ht="15" customHeight="1">
      <c r="A24" s="118"/>
      <c r="B24" s="118" t="s">
        <v>64</v>
      </c>
      <c r="C24" s="68">
        <f aca="true" t="shared" si="5" ref="C24:K24">SUM(C21:C23)</f>
        <v>16530</v>
      </c>
      <c r="D24" s="68">
        <f t="shared" si="5"/>
        <v>53470</v>
      </c>
      <c r="E24" s="68">
        <f t="shared" si="5"/>
        <v>10735</v>
      </c>
      <c r="F24" s="68">
        <f t="shared" si="5"/>
        <v>21863</v>
      </c>
      <c r="G24" s="68">
        <f t="shared" si="5"/>
        <v>97180</v>
      </c>
      <c r="H24" s="68">
        <f t="shared" si="5"/>
        <v>119984</v>
      </c>
      <c r="I24" s="68">
        <f t="shared" si="5"/>
        <v>22804</v>
      </c>
      <c r="J24" s="68">
        <f t="shared" si="5"/>
        <v>194015</v>
      </c>
      <c r="K24" s="71">
        <f t="shared" si="5"/>
        <v>420541</v>
      </c>
      <c r="L24" s="69">
        <f t="shared" si="1"/>
        <v>306320</v>
      </c>
      <c r="M24" s="68">
        <f aca="true" t="shared" si="6" ref="M24:U24">SUM(M21:M23)</f>
        <v>187714</v>
      </c>
      <c r="N24" s="68">
        <f t="shared" si="6"/>
        <v>0</v>
      </c>
      <c r="O24" s="68">
        <f t="shared" si="6"/>
        <v>64624</v>
      </c>
      <c r="P24" s="68">
        <f t="shared" si="6"/>
        <v>0</v>
      </c>
      <c r="Q24" s="68">
        <f t="shared" si="6"/>
        <v>25912</v>
      </c>
      <c r="R24" s="68">
        <f t="shared" si="6"/>
        <v>26074</v>
      </c>
      <c r="S24" s="68">
        <f t="shared" si="6"/>
        <v>1996</v>
      </c>
      <c r="T24" s="68">
        <f t="shared" si="6"/>
        <v>0</v>
      </c>
      <c r="U24" s="70">
        <f t="shared" si="6"/>
        <v>306320</v>
      </c>
    </row>
    <row r="25" spans="1:21" ht="15" customHeight="1">
      <c r="A25" s="19">
        <v>15</v>
      </c>
      <c r="B25" s="19" t="s">
        <v>65</v>
      </c>
      <c r="C25" s="56">
        <v>68260</v>
      </c>
      <c r="D25" s="57">
        <v>1760.42</v>
      </c>
      <c r="E25" s="57">
        <v>2835</v>
      </c>
      <c r="F25" s="57">
        <v>0</v>
      </c>
      <c r="G25" s="57">
        <v>0</v>
      </c>
      <c r="H25" s="57">
        <v>0</v>
      </c>
      <c r="I25" s="58">
        <f>+H25-G25</f>
        <v>0</v>
      </c>
      <c r="J25" s="57">
        <v>1760.42</v>
      </c>
      <c r="K25" s="59">
        <v>0</v>
      </c>
      <c r="L25" s="60">
        <f t="shared" si="1"/>
        <v>71095</v>
      </c>
      <c r="M25" s="57">
        <v>0</v>
      </c>
      <c r="N25" s="61">
        <v>0</v>
      </c>
      <c r="O25" s="57">
        <v>0</v>
      </c>
      <c r="P25" s="57">
        <v>0</v>
      </c>
      <c r="Q25" s="57">
        <v>0</v>
      </c>
      <c r="R25" s="57">
        <v>0</v>
      </c>
      <c r="S25" s="57">
        <v>71095</v>
      </c>
      <c r="T25" s="62">
        <v>0</v>
      </c>
      <c r="U25" s="63">
        <f>SUM(M25:T25)</f>
        <v>71095</v>
      </c>
    </row>
    <row r="26" spans="1:21" ht="15" customHeight="1">
      <c r="A26" s="19">
        <v>16</v>
      </c>
      <c r="B26" s="19" t="s">
        <v>66</v>
      </c>
      <c r="C26" s="56">
        <v>0</v>
      </c>
      <c r="D26" s="57">
        <v>8620</v>
      </c>
      <c r="E26" s="57">
        <v>0</v>
      </c>
      <c r="F26" s="57">
        <v>0</v>
      </c>
      <c r="G26" s="57">
        <v>1213</v>
      </c>
      <c r="H26" s="57">
        <v>1099</v>
      </c>
      <c r="I26" s="58">
        <f>+H26-G26</f>
        <v>-114</v>
      </c>
      <c r="J26" s="57">
        <v>8734</v>
      </c>
      <c r="K26" s="59">
        <v>8734</v>
      </c>
      <c r="L26" s="60">
        <f t="shared" si="1"/>
        <v>8734</v>
      </c>
      <c r="M26" s="57">
        <v>8734</v>
      </c>
      <c r="N26" s="61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62">
        <v>0</v>
      </c>
      <c r="U26" s="63">
        <f>SUM(M26:T26)</f>
        <v>8734</v>
      </c>
    </row>
    <row r="27" spans="1:21" ht="15" customHeight="1">
      <c r="A27" s="118"/>
      <c r="B27" s="118" t="s">
        <v>67</v>
      </c>
      <c r="C27" s="68">
        <f aca="true" t="shared" si="7" ref="C27:I27">SUM(C25:C26)</f>
        <v>68260</v>
      </c>
      <c r="D27" s="68">
        <f t="shared" si="7"/>
        <v>10380.42</v>
      </c>
      <c r="E27" s="68">
        <f t="shared" si="7"/>
        <v>2835</v>
      </c>
      <c r="F27" s="68">
        <f t="shared" si="7"/>
        <v>0</v>
      </c>
      <c r="G27" s="68">
        <f t="shared" si="7"/>
        <v>1213</v>
      </c>
      <c r="H27" s="68">
        <f t="shared" si="7"/>
        <v>1099</v>
      </c>
      <c r="I27" s="68">
        <f t="shared" si="7"/>
        <v>-114</v>
      </c>
      <c r="J27" s="68">
        <f>K27+L27-(C27+D27+E27+F27)</f>
        <v>8848</v>
      </c>
      <c r="K27" s="68">
        <f>SUM(J25:J26)</f>
        <v>10494.42</v>
      </c>
      <c r="L27" s="68">
        <f aca="true" t="shared" si="8" ref="L27:U27">SUM(L25:L26)</f>
        <v>79829</v>
      </c>
      <c r="M27" s="68">
        <f t="shared" si="8"/>
        <v>8734</v>
      </c>
      <c r="N27" s="68">
        <f t="shared" si="8"/>
        <v>0</v>
      </c>
      <c r="O27" s="68">
        <f t="shared" si="8"/>
        <v>0</v>
      </c>
      <c r="P27" s="68">
        <f t="shared" si="8"/>
        <v>0</v>
      </c>
      <c r="Q27" s="68">
        <f t="shared" si="8"/>
        <v>0</v>
      </c>
      <c r="R27" s="68">
        <f t="shared" si="8"/>
        <v>0</v>
      </c>
      <c r="S27" s="68">
        <f t="shared" si="8"/>
        <v>71095</v>
      </c>
      <c r="T27" s="68">
        <f t="shared" si="8"/>
        <v>0</v>
      </c>
      <c r="U27" s="70">
        <f t="shared" si="8"/>
        <v>79829</v>
      </c>
    </row>
    <row r="28" spans="1:21" ht="15" customHeight="1">
      <c r="A28" s="119"/>
      <c r="B28" s="119" t="s">
        <v>68</v>
      </c>
      <c r="C28" s="76">
        <f aca="true" t="shared" si="9" ref="C28:U28">+C20+C24+C27</f>
        <v>806897</v>
      </c>
      <c r="D28" s="76">
        <f t="shared" si="9"/>
        <v>101930.87999999999</v>
      </c>
      <c r="E28" s="76">
        <f t="shared" si="9"/>
        <v>20235.77</v>
      </c>
      <c r="F28" s="76">
        <f t="shared" si="9"/>
        <v>469017.63</v>
      </c>
      <c r="G28" s="76">
        <f t="shared" si="9"/>
        <v>362069.64</v>
      </c>
      <c r="H28" s="76">
        <f t="shared" si="9"/>
        <v>350815.57</v>
      </c>
      <c r="I28" s="76">
        <f t="shared" si="9"/>
        <v>-11254.069999999992</v>
      </c>
      <c r="J28" s="76">
        <f t="shared" si="9"/>
        <v>1372029.43</v>
      </c>
      <c r="K28" s="76">
        <f t="shared" si="9"/>
        <v>810978.83</v>
      </c>
      <c r="L28" s="76">
        <f t="shared" si="9"/>
        <v>844877.9099999999</v>
      </c>
      <c r="M28" s="76">
        <f t="shared" si="9"/>
        <v>268029</v>
      </c>
      <c r="N28" s="76">
        <f t="shared" si="9"/>
        <v>18195.86</v>
      </c>
      <c r="O28" s="76">
        <f t="shared" si="9"/>
        <v>76067</v>
      </c>
      <c r="P28" s="76">
        <f t="shared" si="9"/>
        <v>0</v>
      </c>
      <c r="Q28" s="76">
        <f t="shared" si="9"/>
        <v>78771.9</v>
      </c>
      <c r="R28" s="76">
        <f t="shared" si="9"/>
        <v>180853.76</v>
      </c>
      <c r="S28" s="76">
        <f t="shared" si="9"/>
        <v>220310.41</v>
      </c>
      <c r="T28" s="76">
        <f t="shared" si="9"/>
        <v>2650</v>
      </c>
      <c r="U28" s="77">
        <f t="shared" si="9"/>
        <v>844877.9299999999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95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 t="s">
        <v>1</v>
      </c>
      <c r="N1" s="40"/>
      <c r="O1" s="40"/>
      <c r="P1" s="40"/>
      <c r="Q1" s="40"/>
      <c r="R1" s="40"/>
      <c r="S1" s="40"/>
      <c r="T1" s="40"/>
      <c r="U1" s="40"/>
    </row>
    <row r="2" spans="1:21" ht="21" customHeight="1">
      <c r="A2" s="96"/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3</v>
      </c>
      <c r="N2" s="98"/>
      <c r="O2" s="98"/>
      <c r="P2" s="98"/>
      <c r="Q2" s="98"/>
      <c r="R2" s="98"/>
      <c r="S2" s="98"/>
      <c r="T2" s="98"/>
      <c r="U2" s="98"/>
    </row>
    <row r="3" spans="1:21" ht="16.5" customHeight="1">
      <c r="A3" s="120"/>
      <c r="B3" s="120"/>
      <c r="C3" s="101" t="s">
        <v>4</v>
      </c>
      <c r="D3" s="101"/>
      <c r="E3" s="101"/>
      <c r="F3" s="101"/>
      <c r="G3" s="101"/>
      <c r="H3" s="101"/>
      <c r="I3" s="101"/>
      <c r="J3" s="101"/>
      <c r="K3" s="101"/>
      <c r="L3" s="101"/>
      <c r="M3" s="102" t="s">
        <v>5</v>
      </c>
      <c r="N3" s="102"/>
      <c r="O3" s="102"/>
      <c r="P3" s="102"/>
      <c r="Q3" s="102"/>
      <c r="R3" s="102"/>
      <c r="S3" s="102"/>
      <c r="T3" s="102"/>
      <c r="U3" s="102"/>
    </row>
    <row r="4" spans="1:21" ht="12.75" customHeight="1">
      <c r="A4" s="78" t="s">
        <v>6</v>
      </c>
      <c r="B4" s="79"/>
      <c r="C4" s="105" t="s">
        <v>7</v>
      </c>
      <c r="D4" s="106" t="s">
        <v>8</v>
      </c>
      <c r="E4" s="105" t="s">
        <v>9</v>
      </c>
      <c r="F4" s="106" t="s">
        <v>10</v>
      </c>
      <c r="G4" s="105" t="s">
        <v>11</v>
      </c>
      <c r="H4" s="106" t="s">
        <v>12</v>
      </c>
      <c r="I4" s="105" t="s">
        <v>13</v>
      </c>
      <c r="J4" s="106" t="s">
        <v>14</v>
      </c>
      <c r="K4" s="105" t="s">
        <v>15</v>
      </c>
      <c r="L4" s="106" t="s">
        <v>16</v>
      </c>
      <c r="M4" s="105" t="s">
        <v>17</v>
      </c>
      <c r="N4" s="106" t="s">
        <v>18</v>
      </c>
      <c r="O4" s="105" t="s">
        <v>19</v>
      </c>
      <c r="P4" s="106" t="s">
        <v>20</v>
      </c>
      <c r="Q4" s="105" t="s">
        <v>21</v>
      </c>
      <c r="R4" s="106" t="s">
        <v>22</v>
      </c>
      <c r="S4" s="105" t="s">
        <v>23</v>
      </c>
      <c r="T4" s="106" t="s">
        <v>24</v>
      </c>
      <c r="U4" s="105" t="s">
        <v>25</v>
      </c>
    </row>
    <row r="5" spans="1:21" ht="15.75" customHeight="1">
      <c r="A5" s="81" t="s">
        <v>81</v>
      </c>
      <c r="B5" s="121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  <c r="O5" s="105"/>
      <c r="P5" s="106"/>
      <c r="Q5" s="105"/>
      <c r="R5" s="106"/>
      <c r="S5" s="105"/>
      <c r="T5" s="106"/>
      <c r="U5" s="105"/>
    </row>
    <row r="6" spans="1:21" ht="136.5" customHeight="1">
      <c r="A6" s="122"/>
      <c r="B6" s="123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  <c r="O6" s="105"/>
      <c r="P6" s="106"/>
      <c r="Q6" s="105"/>
      <c r="R6" s="106"/>
      <c r="S6" s="105"/>
      <c r="T6" s="106"/>
      <c r="U6" s="105"/>
    </row>
    <row r="7" spans="1:21" ht="15" customHeight="1">
      <c r="A7" s="109" t="s">
        <v>27</v>
      </c>
      <c r="B7" s="110" t="s">
        <v>28</v>
      </c>
      <c r="C7" s="124" t="s">
        <v>29</v>
      </c>
      <c r="D7" s="124" t="s">
        <v>30</v>
      </c>
      <c r="E7" s="124" t="s">
        <v>31</v>
      </c>
      <c r="F7" s="124" t="s">
        <v>32</v>
      </c>
      <c r="G7" s="124" t="s">
        <v>33</v>
      </c>
      <c r="H7" s="124" t="s">
        <v>34</v>
      </c>
      <c r="I7" s="124" t="s">
        <v>35</v>
      </c>
      <c r="J7" s="124" t="s">
        <v>36</v>
      </c>
      <c r="K7" s="124" t="s">
        <v>37</v>
      </c>
      <c r="L7" s="124" t="s">
        <v>38</v>
      </c>
      <c r="M7" s="124" t="s">
        <v>39</v>
      </c>
      <c r="N7" s="124" t="s">
        <v>40</v>
      </c>
      <c r="O7" s="124" t="s">
        <v>41</v>
      </c>
      <c r="P7" s="124" t="s">
        <v>42</v>
      </c>
      <c r="Q7" s="124" t="s">
        <v>43</v>
      </c>
      <c r="R7" s="124" t="s">
        <v>44</v>
      </c>
      <c r="S7" s="124" t="s">
        <v>45</v>
      </c>
      <c r="T7" s="124" t="s">
        <v>46</v>
      </c>
      <c r="U7" s="124" t="s">
        <v>47</v>
      </c>
    </row>
    <row r="8" spans="1:21" ht="15" customHeight="1">
      <c r="A8" s="112" t="s">
        <v>69</v>
      </c>
      <c r="B8" s="112"/>
      <c r="C8" s="125"/>
      <c r="D8" s="126"/>
      <c r="E8" s="126"/>
      <c r="F8" s="126"/>
      <c r="G8" s="126"/>
      <c r="H8" s="126"/>
      <c r="I8" s="126"/>
      <c r="J8" s="125"/>
      <c r="K8" s="126"/>
      <c r="L8" s="125"/>
      <c r="M8" s="125"/>
      <c r="N8" s="125"/>
      <c r="O8" s="126"/>
      <c r="P8" s="126"/>
      <c r="Q8" s="126"/>
      <c r="R8" s="126"/>
      <c r="S8" s="126"/>
      <c r="T8" s="126"/>
      <c r="U8" s="125"/>
    </row>
    <row r="9" spans="1:21" ht="15" customHeight="1">
      <c r="A9" s="1">
        <v>17</v>
      </c>
      <c r="B9" s="1" t="s">
        <v>70</v>
      </c>
      <c r="C9" s="127"/>
      <c r="D9" s="86">
        <v>12446</v>
      </c>
      <c r="E9" s="86">
        <v>0</v>
      </c>
      <c r="F9" s="86">
        <v>0</v>
      </c>
      <c r="G9" s="87">
        <v>8713</v>
      </c>
      <c r="H9" s="86">
        <v>17520</v>
      </c>
      <c r="I9" s="88">
        <f aca="true" t="shared" si="0" ref="I9:I17">+H9-G9</f>
        <v>8807</v>
      </c>
      <c r="J9" s="89"/>
      <c r="K9" s="87">
        <v>208857</v>
      </c>
      <c r="L9" s="88">
        <f aca="true" t="shared" si="1" ref="L9:L17">+C9+D9+E9+F9-I9-J9+K9</f>
        <v>212496</v>
      </c>
      <c r="M9" s="87">
        <v>0</v>
      </c>
      <c r="N9" s="89"/>
      <c r="O9" s="87">
        <v>29442</v>
      </c>
      <c r="P9" s="87">
        <v>0</v>
      </c>
      <c r="Q9" s="87">
        <v>55120</v>
      </c>
      <c r="R9" s="87">
        <v>55942</v>
      </c>
      <c r="S9" s="87">
        <v>0</v>
      </c>
      <c r="T9" s="87">
        <v>71992</v>
      </c>
      <c r="U9" s="88">
        <f aca="true" t="shared" si="2" ref="U9:U17">SUM(M9:T9)</f>
        <v>212496</v>
      </c>
    </row>
    <row r="10" spans="1:21" ht="15" customHeight="1">
      <c r="A10" s="1">
        <v>18</v>
      </c>
      <c r="B10" s="1" t="s">
        <v>71</v>
      </c>
      <c r="C10" s="127"/>
      <c r="D10" s="86">
        <v>28880</v>
      </c>
      <c r="E10" s="86">
        <v>2002.2</v>
      </c>
      <c r="F10" s="86">
        <v>0</v>
      </c>
      <c r="G10" s="87">
        <v>17547.72</v>
      </c>
      <c r="H10" s="86">
        <v>21419.55</v>
      </c>
      <c r="I10" s="88">
        <f t="shared" si="0"/>
        <v>3871.829999999998</v>
      </c>
      <c r="J10" s="89"/>
      <c r="K10" s="87">
        <v>117824</v>
      </c>
      <c r="L10" s="88">
        <f t="shared" si="1"/>
        <v>144834.37</v>
      </c>
      <c r="M10" s="87">
        <v>2</v>
      </c>
      <c r="N10" s="89"/>
      <c r="O10" s="87">
        <v>22918</v>
      </c>
      <c r="P10" s="87">
        <v>0</v>
      </c>
      <c r="Q10" s="87">
        <v>45938</v>
      </c>
      <c r="R10" s="87">
        <v>30137</v>
      </c>
      <c r="S10" s="87">
        <v>2255.37</v>
      </c>
      <c r="T10" s="87">
        <v>43584</v>
      </c>
      <c r="U10" s="88">
        <f t="shared" si="2"/>
        <v>144834.37</v>
      </c>
    </row>
    <row r="11" spans="1:21" ht="15" customHeight="1">
      <c r="A11" s="1">
        <v>19</v>
      </c>
      <c r="B11" s="1" t="s">
        <v>72</v>
      </c>
      <c r="C11" s="127"/>
      <c r="D11" s="86">
        <v>9952.19</v>
      </c>
      <c r="E11" s="86">
        <v>0</v>
      </c>
      <c r="F11" s="86">
        <v>0</v>
      </c>
      <c r="G11" s="87">
        <v>5785.81</v>
      </c>
      <c r="H11" s="86">
        <v>6187.07</v>
      </c>
      <c r="I11" s="88">
        <f t="shared" si="0"/>
        <v>401.2599999999993</v>
      </c>
      <c r="J11" s="89"/>
      <c r="K11" s="87">
        <v>29591</v>
      </c>
      <c r="L11" s="88">
        <f t="shared" si="1"/>
        <v>39141.93</v>
      </c>
      <c r="M11" s="87">
        <v>0</v>
      </c>
      <c r="N11" s="89"/>
      <c r="O11" s="87">
        <v>9939</v>
      </c>
      <c r="P11" s="87">
        <v>0</v>
      </c>
      <c r="Q11" s="87">
        <v>853</v>
      </c>
      <c r="R11" s="87">
        <v>0</v>
      </c>
      <c r="S11" s="87">
        <v>0</v>
      </c>
      <c r="T11" s="87">
        <v>28349.93</v>
      </c>
      <c r="U11" s="88">
        <f t="shared" si="2"/>
        <v>39141.93</v>
      </c>
    </row>
    <row r="12" spans="1:21" ht="15" customHeight="1">
      <c r="A12" s="1">
        <v>20</v>
      </c>
      <c r="B12" s="1" t="s">
        <v>73</v>
      </c>
      <c r="C12" s="127"/>
      <c r="D12" s="86">
        <v>13379</v>
      </c>
      <c r="E12" s="86">
        <v>0</v>
      </c>
      <c r="F12" s="86">
        <v>22744</v>
      </c>
      <c r="G12" s="87">
        <v>13755</v>
      </c>
      <c r="H12" s="86">
        <v>15534</v>
      </c>
      <c r="I12" s="88">
        <f t="shared" si="0"/>
        <v>1779</v>
      </c>
      <c r="J12" s="89"/>
      <c r="K12" s="87">
        <v>76955</v>
      </c>
      <c r="L12" s="88">
        <f t="shared" si="1"/>
        <v>111299</v>
      </c>
      <c r="M12" s="87">
        <v>32592</v>
      </c>
      <c r="N12" s="89"/>
      <c r="O12" s="87">
        <v>10477</v>
      </c>
      <c r="P12" s="87">
        <v>0</v>
      </c>
      <c r="Q12" s="87">
        <v>68230</v>
      </c>
      <c r="R12" s="87">
        <v>0</v>
      </c>
      <c r="S12" s="87">
        <v>0</v>
      </c>
      <c r="T12" s="87">
        <v>0</v>
      </c>
      <c r="U12" s="88">
        <f t="shared" si="2"/>
        <v>111299</v>
      </c>
    </row>
    <row r="13" spans="1:21" ht="15" customHeight="1">
      <c r="A13" s="1">
        <v>21</v>
      </c>
      <c r="B13" s="1" t="s">
        <v>74</v>
      </c>
      <c r="C13" s="127"/>
      <c r="D13" s="86">
        <v>0</v>
      </c>
      <c r="E13" s="86">
        <v>28</v>
      </c>
      <c r="F13" s="86">
        <v>0</v>
      </c>
      <c r="G13" s="87">
        <v>1981</v>
      </c>
      <c r="H13" s="86">
        <v>3166</v>
      </c>
      <c r="I13" s="88">
        <f t="shared" si="0"/>
        <v>1185</v>
      </c>
      <c r="J13" s="89"/>
      <c r="K13" s="87">
        <v>9674</v>
      </c>
      <c r="L13" s="88">
        <f t="shared" si="1"/>
        <v>8517</v>
      </c>
      <c r="M13" s="87">
        <v>0</v>
      </c>
      <c r="N13" s="89"/>
      <c r="O13" s="87">
        <v>0</v>
      </c>
      <c r="P13" s="87">
        <v>0</v>
      </c>
      <c r="Q13" s="87">
        <v>6954</v>
      </c>
      <c r="R13" s="87">
        <v>1563</v>
      </c>
      <c r="S13" s="87">
        <v>0</v>
      </c>
      <c r="T13" s="87">
        <v>0</v>
      </c>
      <c r="U13" s="88">
        <f t="shared" si="2"/>
        <v>8517</v>
      </c>
    </row>
    <row r="14" spans="1:21" ht="15" customHeight="1">
      <c r="A14" s="1">
        <v>22</v>
      </c>
      <c r="B14" s="1" t="s">
        <v>75</v>
      </c>
      <c r="C14" s="127"/>
      <c r="D14" s="86">
        <v>0</v>
      </c>
      <c r="E14" s="86">
        <v>0</v>
      </c>
      <c r="F14" s="86">
        <v>0</v>
      </c>
      <c r="G14" s="87">
        <v>4464</v>
      </c>
      <c r="H14" s="86">
        <v>3573</v>
      </c>
      <c r="I14" s="88">
        <f t="shared" si="0"/>
        <v>-891</v>
      </c>
      <c r="J14" s="89"/>
      <c r="K14" s="87">
        <v>12267</v>
      </c>
      <c r="L14" s="88">
        <f t="shared" si="1"/>
        <v>13158</v>
      </c>
      <c r="M14" s="87">
        <v>0</v>
      </c>
      <c r="N14" s="89"/>
      <c r="O14" s="87">
        <v>7253</v>
      </c>
      <c r="P14" s="87">
        <v>0</v>
      </c>
      <c r="Q14" s="87">
        <v>2193</v>
      </c>
      <c r="R14" s="87">
        <v>2709</v>
      </c>
      <c r="S14" s="87">
        <v>0</v>
      </c>
      <c r="T14" s="87">
        <v>1003</v>
      </c>
      <c r="U14" s="88">
        <f t="shared" si="2"/>
        <v>13158</v>
      </c>
    </row>
    <row r="15" spans="1:21" ht="15" customHeight="1">
      <c r="A15" s="1">
        <v>23</v>
      </c>
      <c r="B15" s="1" t="s">
        <v>76</v>
      </c>
      <c r="C15" s="127"/>
      <c r="D15" s="86"/>
      <c r="E15" s="86"/>
      <c r="F15" s="86"/>
      <c r="G15" s="87"/>
      <c r="H15" s="86"/>
      <c r="I15" s="88">
        <f t="shared" si="0"/>
        <v>0</v>
      </c>
      <c r="J15" s="89"/>
      <c r="K15" s="87"/>
      <c r="L15" s="88">
        <f t="shared" si="1"/>
        <v>0</v>
      </c>
      <c r="M15" s="87"/>
      <c r="N15" s="89"/>
      <c r="O15" s="87"/>
      <c r="P15" s="87"/>
      <c r="Q15" s="87"/>
      <c r="R15" s="87"/>
      <c r="S15" s="87"/>
      <c r="T15" s="87"/>
      <c r="U15" s="88">
        <f t="shared" si="2"/>
        <v>0</v>
      </c>
    </row>
    <row r="16" spans="1:21" ht="15" customHeight="1">
      <c r="A16" s="1">
        <v>24</v>
      </c>
      <c r="B16" s="1" t="s">
        <v>77</v>
      </c>
      <c r="C16" s="127"/>
      <c r="D16" s="86">
        <v>0</v>
      </c>
      <c r="E16" s="86">
        <v>0</v>
      </c>
      <c r="F16" s="86">
        <v>0</v>
      </c>
      <c r="G16" s="86">
        <v>7857</v>
      </c>
      <c r="H16" s="86">
        <v>8973</v>
      </c>
      <c r="I16" s="88">
        <f t="shared" si="0"/>
        <v>1116</v>
      </c>
      <c r="J16" s="89"/>
      <c r="K16" s="87">
        <v>15648</v>
      </c>
      <c r="L16" s="88">
        <f t="shared" si="1"/>
        <v>14532</v>
      </c>
      <c r="M16" s="87">
        <v>0</v>
      </c>
      <c r="N16" s="89"/>
      <c r="O16" s="87">
        <v>9289</v>
      </c>
      <c r="P16" s="87">
        <v>0</v>
      </c>
      <c r="Q16" s="87">
        <v>25</v>
      </c>
      <c r="R16" s="87">
        <v>5218</v>
      </c>
      <c r="S16" s="87">
        <v>0</v>
      </c>
      <c r="T16" s="87">
        <v>0</v>
      </c>
      <c r="U16" s="88">
        <f t="shared" si="2"/>
        <v>14532</v>
      </c>
    </row>
    <row r="17" spans="1:21" ht="15" customHeight="1">
      <c r="A17" s="1">
        <v>25</v>
      </c>
      <c r="B17" s="1" t="s">
        <v>78</v>
      </c>
      <c r="C17" s="127"/>
      <c r="D17" s="86">
        <v>0</v>
      </c>
      <c r="E17" s="86">
        <v>0</v>
      </c>
      <c r="F17" s="86">
        <v>71</v>
      </c>
      <c r="G17" s="86">
        <v>32767</v>
      </c>
      <c r="H17" s="86">
        <v>38423</v>
      </c>
      <c r="I17" s="88">
        <f t="shared" si="0"/>
        <v>5656</v>
      </c>
      <c r="J17" s="89"/>
      <c r="K17" s="87">
        <v>86735.29</v>
      </c>
      <c r="L17" s="88">
        <f t="shared" si="1"/>
        <v>81150.29</v>
      </c>
      <c r="M17" s="87">
        <v>0</v>
      </c>
      <c r="N17" s="89"/>
      <c r="O17" s="87">
        <v>0</v>
      </c>
      <c r="P17" s="87">
        <v>0</v>
      </c>
      <c r="Q17" s="87">
        <v>51351</v>
      </c>
      <c r="R17" s="87">
        <v>29799.29</v>
      </c>
      <c r="S17" s="87">
        <v>0</v>
      </c>
      <c r="T17" s="87">
        <v>0</v>
      </c>
      <c r="U17" s="88">
        <f t="shared" si="2"/>
        <v>81150.29000000001</v>
      </c>
    </row>
    <row r="18" spans="1:21" ht="15" customHeight="1">
      <c r="A18" s="128"/>
      <c r="B18" s="128" t="s">
        <v>79</v>
      </c>
      <c r="C18" s="91">
        <f aca="true" t="shared" si="3" ref="C18:U18">SUM(C9:C17)</f>
        <v>0</v>
      </c>
      <c r="D18" s="92">
        <f t="shared" si="3"/>
        <v>64657.19</v>
      </c>
      <c r="E18" s="92">
        <f t="shared" si="3"/>
        <v>2030.2</v>
      </c>
      <c r="F18" s="92">
        <f t="shared" si="3"/>
        <v>22815</v>
      </c>
      <c r="G18" s="92">
        <f t="shared" si="3"/>
        <v>92870.53</v>
      </c>
      <c r="H18" s="92">
        <f t="shared" si="3"/>
        <v>114795.62</v>
      </c>
      <c r="I18" s="93">
        <f t="shared" si="3"/>
        <v>21925.089999999997</v>
      </c>
      <c r="J18" s="92">
        <f t="shared" si="3"/>
        <v>0</v>
      </c>
      <c r="K18" s="94">
        <f t="shared" si="3"/>
        <v>557551.29</v>
      </c>
      <c r="L18" s="93">
        <f t="shared" si="3"/>
        <v>625128.5900000001</v>
      </c>
      <c r="M18" s="93">
        <f t="shared" si="3"/>
        <v>32594</v>
      </c>
      <c r="N18" s="93">
        <f t="shared" si="3"/>
        <v>0</v>
      </c>
      <c r="O18" s="92">
        <f t="shared" si="3"/>
        <v>89318</v>
      </c>
      <c r="P18" s="92">
        <f t="shared" si="3"/>
        <v>0</v>
      </c>
      <c r="Q18" s="92">
        <f t="shared" si="3"/>
        <v>230664</v>
      </c>
      <c r="R18" s="92">
        <f t="shared" si="3"/>
        <v>125368.29000000001</v>
      </c>
      <c r="S18" s="92">
        <f t="shared" si="3"/>
        <v>2255.37</v>
      </c>
      <c r="T18" s="92">
        <f t="shared" si="3"/>
        <v>144928.93</v>
      </c>
      <c r="U18" s="93">
        <f t="shared" si="3"/>
        <v>625128.5900000001</v>
      </c>
    </row>
    <row r="22" spans="7:10" ht="15" customHeight="1">
      <c r="G22" s="129" t="s">
        <v>80</v>
      </c>
      <c r="H22" s="129"/>
      <c r="I22" s="129"/>
      <c r="J22" s="8">
        <f>+('semilavorati aggregato'!J28)-('semilavorati aggregato'!K28+'monomeri aggregato'!K18)</f>
        <v>3499.309999999823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2018-05-08T10:35:30Z</cp:lastPrinted>
  <dcterms:created xsi:type="dcterms:W3CDTF">2018-05-08T08:35:15Z</dcterms:created>
  <dcterms:modified xsi:type="dcterms:W3CDTF">2018-05-08T10:35:39Z</dcterms:modified>
  <cp:category/>
  <cp:version/>
  <cp:contentType/>
  <cp:contentStatus/>
</cp:coreProperties>
</file>