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<sst xmlns="http://schemas.openxmlformats.org/spreadsheetml/2006/main" count="258" uniqueCount="82">
  <si>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</si>
  <si>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</si>
  <si>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</si>
  <si>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</si>
  <si>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</si>
  <si>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</si>
  <si>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</si>
  <si>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</si>
  <si>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</si>
  <si>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</si>
  <si>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</si>
  <si>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</si>
  <si>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</si>
  <si>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</si>
  <si>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</si>
  <si>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</si>
  <si>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</si>
  <si>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</si>
  <si>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</si>
  <si>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</si>
  <si>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</si>
  <si>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</si>
  <si>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</si>
  <si>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</si>
  <si>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</si>
  <si>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dicembre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</si>
  <si>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</si>
  <si>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</si>
  <si>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</si>
  <si>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</si>
  <si>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</si>
  <si>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</si>
  <si>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</si>
  <si>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</si>
  <si>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</si>
  <si>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</si>
  <si>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</si>
  <si>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</si>
  <si>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</si>
  <si>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</si>
  <si>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</si>
  <si>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</si>
  <si>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</si>
  <si>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</si>
  <si>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</si>
  <si>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</si>
  <si>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</si>
  <si>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</si>
  <si>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</si>
  <si>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</si>
  <si>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</si>
  <si>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</si>
  <si>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</si>
  <si>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</si>
  <si>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</si>
  <si>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</si>
  <si>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</si>
  <si>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</si>
  <si>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</si>
  <si>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</si>
  <si>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</si>
  <si>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</si>
  <si>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</si>
  <si>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</si>
  <si>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</si>
  <si>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</si>
  <si>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</si>
  <si>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</si>
  <si>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</si>
  <si>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</si>
  <si>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</si>
  <si>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</si>
  <si>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</si>
  <si>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</si>
  <si>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</si>
  <si>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</si>
  <si>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</si>
  <si>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</si>
  <si>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</si>
  <si>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</si>
  <si>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gennaio-dicembre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</si>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</sst>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25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 thickBo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1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25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7841</v>
      </c>
      <c r="D9" s="24">
        <v>0</v>
      </c>
      <c r="E9" s="24">
        <v>944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6472</v>
      </c>
      <c r="K9" s="27">
        <v>71831.04</v>
      </c>
      <c r="L9" s="28">
        <f aca="true" t="shared" si="1" ref="L9:L26">C9+D9+E9+F9-(I9+J9)+K9</f>
        <v>74144.04</v>
      </c>
      <c r="M9" s="25">
        <v>5556</v>
      </c>
      <c r="N9" s="29">
        <v>7382</v>
      </c>
      <c r="O9" s="25">
        <v>0</v>
      </c>
      <c r="P9" s="25">
        <v>0</v>
      </c>
      <c r="Q9" s="25">
        <v>0</v>
      </c>
      <c r="R9" s="25">
        <v>0</v>
      </c>
      <c r="S9" s="25">
        <v>59682.04</v>
      </c>
      <c r="T9" s="30">
        <v>1524</v>
      </c>
      <c r="U9" s="31">
        <f aca="true" t="shared" si="2" ref="U9:U19">SUM(M9:T9)</f>
        <v>74144.04000000001</v>
      </c>
    </row>
    <row r="10" spans="1:21" ht="15" customHeight="1">
      <c r="A10" s="17">
        <v>2</v>
      </c>
      <c r="B10" s="17" t="s">
        <v>49</v>
      </c>
      <c r="C10" s="24">
        <v>8295</v>
      </c>
      <c r="D10" s="24">
        <v>0</v>
      </c>
      <c r="E10" s="24">
        <v>0</v>
      </c>
      <c r="F10" s="25">
        <v>6297</v>
      </c>
      <c r="G10" s="25">
        <v>6682</v>
      </c>
      <c r="H10" s="25">
        <v>5966</v>
      </c>
      <c r="I10" s="26">
        <f t="shared" si="0"/>
        <v>-716</v>
      </c>
      <c r="J10" s="25">
        <v>16414</v>
      </c>
      <c r="K10" s="27">
        <v>10369</v>
      </c>
      <c r="L10" s="28">
        <f t="shared" si="1"/>
        <v>9263</v>
      </c>
      <c r="M10" s="25">
        <v>4222</v>
      </c>
      <c r="N10" s="29">
        <v>0</v>
      </c>
      <c r="O10" s="25">
        <v>0</v>
      </c>
      <c r="P10" s="25">
        <v>0</v>
      </c>
      <c r="Q10" s="25">
        <v>3803</v>
      </c>
      <c r="R10" s="25">
        <v>999</v>
      </c>
      <c r="S10" s="25">
        <v>224</v>
      </c>
      <c r="T10" s="30">
        <v>15</v>
      </c>
      <c r="U10" s="31">
        <f t="shared" si="2"/>
        <v>9263</v>
      </c>
    </row>
    <row r="11" spans="1:21" ht="15" customHeight="1">
      <c r="A11" s="18">
        <v>3</v>
      </c>
      <c r="B11" s="18" t="s">
        <v>50</v>
      </c>
      <c r="C11" s="24">
        <v>197488</v>
      </c>
      <c r="D11" s="24">
        <v>11963</v>
      </c>
      <c r="E11" s="24">
        <v>0</v>
      </c>
      <c r="F11" s="24">
        <v>117041</v>
      </c>
      <c r="G11" s="25">
        <v>106726</v>
      </c>
      <c r="H11" s="25">
        <v>65580</v>
      </c>
      <c r="I11" s="26">
        <f t="shared" si="0"/>
        <v>-41146</v>
      </c>
      <c r="J11" s="25">
        <v>367638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49190</v>
      </c>
      <c r="D12" s="24">
        <v>0</v>
      </c>
      <c r="E12" s="24">
        <v>0</v>
      </c>
      <c r="F12" s="25">
        <v>0</v>
      </c>
      <c r="G12" s="25">
        <v>31115</v>
      </c>
      <c r="H12" s="24">
        <v>31402</v>
      </c>
      <c r="I12" s="26">
        <f t="shared" si="0"/>
        <v>287</v>
      </c>
      <c r="J12" s="25">
        <v>48903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46290</v>
      </c>
      <c r="D13" s="24">
        <v>0</v>
      </c>
      <c r="E13" s="24">
        <v>0</v>
      </c>
      <c r="F13" s="25">
        <v>40334</v>
      </c>
      <c r="G13" s="25">
        <v>55951</v>
      </c>
      <c r="H13" s="25">
        <v>75092</v>
      </c>
      <c r="I13" s="26">
        <f t="shared" si="0"/>
        <v>19141</v>
      </c>
      <c r="J13" s="25">
        <v>85013</v>
      </c>
      <c r="K13" s="27">
        <v>70205</v>
      </c>
      <c r="L13" s="28">
        <f t="shared" si="1"/>
        <v>52675</v>
      </c>
      <c r="M13" s="25">
        <v>0</v>
      </c>
      <c r="N13" s="29">
        <v>0</v>
      </c>
      <c r="O13" s="25">
        <v>0</v>
      </c>
      <c r="P13" s="25">
        <v>0</v>
      </c>
      <c r="Q13" s="25">
        <v>22770</v>
      </c>
      <c r="R13" s="25">
        <v>29905</v>
      </c>
      <c r="S13" s="25">
        <v>0</v>
      </c>
      <c r="T13" s="30">
        <v>0</v>
      </c>
      <c r="U13" s="31">
        <f t="shared" si="2"/>
        <v>52675</v>
      </c>
    </row>
    <row r="14" spans="1:21" ht="15" customHeight="1">
      <c r="A14" s="17">
        <v>6</v>
      </c>
      <c r="B14" s="17" t="s">
        <v>53</v>
      </c>
      <c r="C14" s="24">
        <v>29878</v>
      </c>
      <c r="D14" s="25">
        <v>0</v>
      </c>
      <c r="E14" s="25">
        <v>0</v>
      </c>
      <c r="F14" s="25">
        <v>0</v>
      </c>
      <c r="G14" s="25">
        <v>11092</v>
      </c>
      <c r="H14" s="25">
        <v>7877</v>
      </c>
      <c r="I14" s="26">
        <f t="shared" si="0"/>
        <v>-3215</v>
      </c>
      <c r="J14" s="25">
        <v>34868</v>
      </c>
      <c r="K14" s="27">
        <v>25023</v>
      </c>
      <c r="L14" s="28">
        <f t="shared" si="1"/>
        <v>23248</v>
      </c>
      <c r="M14" s="25">
        <v>23087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161</v>
      </c>
      <c r="T14" s="30">
        <v>0</v>
      </c>
      <c r="U14" s="31">
        <f t="shared" si="2"/>
        <v>23248</v>
      </c>
    </row>
    <row r="15" spans="1:21" ht="15" customHeight="1">
      <c r="A15" s="17">
        <v>7</v>
      </c>
      <c r="B15" s="17" t="s">
        <v>54</v>
      </c>
      <c r="C15" s="24">
        <v>6914</v>
      </c>
      <c r="D15" s="25">
        <v>0</v>
      </c>
      <c r="E15" s="25">
        <v>0</v>
      </c>
      <c r="F15" s="25">
        <v>4000</v>
      </c>
      <c r="G15" s="25">
        <v>15856.4</v>
      </c>
      <c r="H15" s="25">
        <v>12078.37</v>
      </c>
      <c r="I15" s="26">
        <f t="shared" si="0"/>
        <v>-3778.029999999999</v>
      </c>
      <c r="J15" s="25">
        <v>11620.03</v>
      </c>
      <c r="K15" s="27">
        <v>0</v>
      </c>
      <c r="L15" s="28">
        <f t="shared" si="1"/>
        <v>3071.999999999998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3072</v>
      </c>
      <c r="T15" s="30">
        <v>0</v>
      </c>
      <c r="U15" s="31">
        <f t="shared" si="2"/>
        <v>3072</v>
      </c>
    </row>
    <row r="16" spans="1:21" ht="15" customHeight="1">
      <c r="A16" s="17">
        <v>8</v>
      </c>
      <c r="B16" s="17" t="s">
        <v>55</v>
      </c>
      <c r="C16" s="24">
        <v>4068</v>
      </c>
      <c r="D16" s="25">
        <v>5980.34</v>
      </c>
      <c r="E16" s="25">
        <v>0</v>
      </c>
      <c r="F16" s="25">
        <v>0</v>
      </c>
      <c r="G16" s="25">
        <v>36492.51</v>
      </c>
      <c r="H16" s="25">
        <v>36971.2</v>
      </c>
      <c r="I16" s="26">
        <f t="shared" si="0"/>
        <v>478.68999999999505</v>
      </c>
      <c r="J16" s="25">
        <v>4120.91</v>
      </c>
      <c r="K16" s="27">
        <v>11503</v>
      </c>
      <c r="L16" s="28">
        <f t="shared" si="1"/>
        <v>16951.740000000005</v>
      </c>
      <c r="M16" s="25">
        <v>0</v>
      </c>
      <c r="N16" s="29">
        <v>1231.75</v>
      </c>
      <c r="O16" s="25">
        <v>0</v>
      </c>
      <c r="P16" s="25">
        <v>0</v>
      </c>
      <c r="Q16" s="25">
        <v>12041</v>
      </c>
      <c r="R16" s="25">
        <v>0</v>
      </c>
      <c r="S16" s="25">
        <v>3679</v>
      </c>
      <c r="T16" s="30">
        <v>0</v>
      </c>
      <c r="U16" s="31">
        <f t="shared" si="2"/>
        <v>16951.75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400</v>
      </c>
      <c r="F17" s="25">
        <v>0</v>
      </c>
      <c r="G17" s="25">
        <v>8021</v>
      </c>
      <c r="H17" s="25">
        <v>7920</v>
      </c>
      <c r="I17" s="26">
        <f t="shared" si="0"/>
        <v>-101</v>
      </c>
      <c r="J17" s="25">
        <v>501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2989.26</v>
      </c>
      <c r="F19" s="25">
        <v>558.9</v>
      </c>
      <c r="G19" s="25">
        <v>27711.15</v>
      </c>
      <c r="H19" s="25">
        <v>20790.07</v>
      </c>
      <c r="I19" s="26">
        <f t="shared" si="0"/>
        <v>-6921.080000000002</v>
      </c>
      <c r="J19" s="25">
        <v>6786.94</v>
      </c>
      <c r="K19" s="27">
        <v>6845.25</v>
      </c>
      <c r="L19" s="28">
        <f t="shared" si="1"/>
        <v>10527.550000000003</v>
      </c>
      <c r="M19" s="25">
        <v>0</v>
      </c>
      <c r="N19" s="29">
        <v>0</v>
      </c>
      <c r="O19" s="25">
        <v>0</v>
      </c>
      <c r="P19" s="25">
        <v>0</v>
      </c>
      <c r="Q19" s="25">
        <v>1476.95</v>
      </c>
      <c r="R19" s="25">
        <v>4165.54</v>
      </c>
      <c r="S19" s="25">
        <v>4885.05</v>
      </c>
      <c r="T19" s="30">
        <v>0</v>
      </c>
      <c r="U19" s="31">
        <f t="shared" si="2"/>
        <v>10527.54</v>
      </c>
    </row>
    <row r="20" spans="1:21" ht="15" customHeight="1">
      <c r="A20" s="19"/>
      <c r="B20" s="19" t="s">
        <v>59</v>
      </c>
      <c r="C20" s="32">
        <f aca="true" t="shared" si="3" ref="C20:K20">SUM(C9:C19)</f>
        <v>349964</v>
      </c>
      <c r="D20" s="32">
        <f t="shared" si="3"/>
        <v>17943.34</v>
      </c>
      <c r="E20" s="32">
        <f t="shared" si="3"/>
        <v>4333.26</v>
      </c>
      <c r="F20" s="32">
        <f t="shared" si="3"/>
        <v>168230.9</v>
      </c>
      <c r="G20" s="32">
        <f t="shared" si="3"/>
        <v>299647.06</v>
      </c>
      <c r="H20" s="32">
        <f t="shared" si="3"/>
        <v>263676.64</v>
      </c>
      <c r="I20" s="32">
        <f t="shared" si="3"/>
        <v>-35970.420000000006</v>
      </c>
      <c r="J20" s="32">
        <f t="shared" si="3"/>
        <v>582336.88</v>
      </c>
      <c r="K20" s="32">
        <f t="shared" si="3"/>
        <v>195776.28999999998</v>
      </c>
      <c r="L20" s="33">
        <f t="shared" si="1"/>
        <v>189881.33000000002</v>
      </c>
      <c r="M20" s="32">
        <f aca="true" t="shared" si="4" ref="M20:U20">SUM(M9:M19)</f>
        <v>32865</v>
      </c>
      <c r="N20" s="32">
        <f t="shared" si="4"/>
        <v>8613.75</v>
      </c>
      <c r="O20" s="32">
        <f t="shared" si="4"/>
        <v>0</v>
      </c>
      <c r="P20" s="32">
        <f t="shared" si="4"/>
        <v>0</v>
      </c>
      <c r="Q20" s="32">
        <f t="shared" si="4"/>
        <v>40090.95</v>
      </c>
      <c r="R20" s="32">
        <f t="shared" si="4"/>
        <v>35069.54</v>
      </c>
      <c r="S20" s="32">
        <f t="shared" si="4"/>
        <v>71703.09000000001</v>
      </c>
      <c r="T20" s="32">
        <f t="shared" si="4"/>
        <v>1539</v>
      </c>
      <c r="U20" s="34">
        <f t="shared" si="4"/>
        <v>189881.33000000002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26114</v>
      </c>
      <c r="E21" s="25">
        <v>0</v>
      </c>
      <c r="F21" s="25">
        <v>0</v>
      </c>
      <c r="G21" s="25">
        <v>15002</v>
      </c>
      <c r="H21" s="25">
        <v>12703</v>
      </c>
      <c r="I21" s="26">
        <f>+H21-G21</f>
        <v>-2299</v>
      </c>
      <c r="J21" s="25">
        <v>35342</v>
      </c>
      <c r="K21" s="27">
        <v>44901</v>
      </c>
      <c r="L21" s="28">
        <f t="shared" si="1"/>
        <v>37972</v>
      </c>
      <c r="M21" s="25">
        <v>13483</v>
      </c>
      <c r="N21" s="29">
        <v>0</v>
      </c>
      <c r="O21" s="25">
        <v>10020</v>
      </c>
      <c r="P21" s="25">
        <v>0</v>
      </c>
      <c r="Q21" s="25">
        <v>10825</v>
      </c>
      <c r="R21" s="25">
        <v>1960</v>
      </c>
      <c r="S21" s="25">
        <v>1285</v>
      </c>
      <c r="T21" s="30">
        <v>399</v>
      </c>
      <c r="U21" s="31">
        <f>SUM(M21:T21)</f>
        <v>37972</v>
      </c>
    </row>
    <row r="22" spans="1:21" ht="15" customHeight="1">
      <c r="A22" s="17">
        <v>13</v>
      </c>
      <c r="B22" s="17" t="s">
        <v>61</v>
      </c>
      <c r="C22" s="24">
        <v>4565</v>
      </c>
      <c r="D22" s="25">
        <v>948</v>
      </c>
      <c r="E22" s="25">
        <v>0</v>
      </c>
      <c r="F22" s="25">
        <v>7262</v>
      </c>
      <c r="G22" s="25">
        <v>79026</v>
      </c>
      <c r="H22" s="25">
        <v>59469</v>
      </c>
      <c r="I22" s="26">
        <f>+H22-G22</f>
        <v>-19557</v>
      </c>
      <c r="J22" s="25">
        <v>36561</v>
      </c>
      <c r="K22" s="27">
        <v>143431</v>
      </c>
      <c r="L22" s="28">
        <f t="shared" si="1"/>
        <v>139202</v>
      </c>
      <c r="M22" s="25">
        <v>59565</v>
      </c>
      <c r="N22" s="29">
        <v>0</v>
      </c>
      <c r="O22" s="25">
        <v>34219</v>
      </c>
      <c r="P22" s="25">
        <v>0</v>
      </c>
      <c r="Q22" s="25">
        <v>0</v>
      </c>
      <c r="R22" s="25">
        <v>45418</v>
      </c>
      <c r="S22" s="25">
        <v>0</v>
      </c>
      <c r="T22" s="30">
        <v>0</v>
      </c>
      <c r="U22" s="31">
        <f>SUM(M22:T22)</f>
        <v>139202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7682</v>
      </c>
      <c r="F23" s="25">
        <v>0</v>
      </c>
      <c r="G23" s="25">
        <v>27617</v>
      </c>
      <c r="H23" s="25">
        <v>25008</v>
      </c>
      <c r="I23" s="26">
        <f>+H23-G23</f>
        <v>-2609</v>
      </c>
      <c r="J23" s="25">
        <v>31572</v>
      </c>
      <c r="K23" s="27">
        <v>21673</v>
      </c>
      <c r="L23" s="28">
        <f t="shared" si="1"/>
        <v>392</v>
      </c>
      <c r="M23" s="25">
        <v>0</v>
      </c>
      <c r="N23" s="29">
        <v>0</v>
      </c>
      <c r="O23" s="25">
        <v>0</v>
      </c>
      <c r="P23" s="25">
        <v>0</v>
      </c>
      <c r="Q23" s="25">
        <v>392</v>
      </c>
      <c r="R23" s="25">
        <v>0</v>
      </c>
      <c r="S23" s="25">
        <v>0</v>
      </c>
      <c r="T23" s="30">
        <v>0</v>
      </c>
      <c r="U23" s="31">
        <f>SUM(M23:T23)</f>
        <v>392</v>
      </c>
    </row>
    <row r="24" spans="1:21" ht="15" customHeight="1">
      <c r="A24" s="19"/>
      <c r="B24" s="19" t="s">
        <v>63</v>
      </c>
      <c r="C24" s="32">
        <f aca="true" t="shared" si="5" ref="C24:K24">SUM(C21:C23)</f>
        <v>4565</v>
      </c>
      <c r="D24" s="32">
        <f t="shared" si="5"/>
        <v>27062</v>
      </c>
      <c r="E24" s="32">
        <f t="shared" si="5"/>
        <v>7682</v>
      </c>
      <c r="F24" s="32">
        <f t="shared" si="5"/>
        <v>7262</v>
      </c>
      <c r="G24" s="32">
        <f t="shared" si="5"/>
        <v>121645</v>
      </c>
      <c r="H24" s="32">
        <f t="shared" si="5"/>
        <v>97180</v>
      </c>
      <c r="I24" s="32">
        <f t="shared" si="5"/>
        <v>-24465</v>
      </c>
      <c r="J24" s="32">
        <f t="shared" si="5"/>
        <v>103475</v>
      </c>
      <c r="K24" s="35">
        <f t="shared" si="5"/>
        <v>210005</v>
      </c>
      <c r="L24" s="33">
        <f t="shared" si="1"/>
        <v>177566</v>
      </c>
      <c r="M24" s="32">
        <f aca="true" t="shared" si="6" ref="M24:U24">SUM(M21:M23)</f>
        <v>73048</v>
      </c>
      <c r="N24" s="32">
        <f t="shared" si="6"/>
        <v>0</v>
      </c>
      <c r="O24" s="32">
        <f t="shared" si="6"/>
        <v>44239</v>
      </c>
      <c r="P24" s="32">
        <f t="shared" si="6"/>
        <v>0</v>
      </c>
      <c r="Q24" s="32">
        <f t="shared" si="6"/>
        <v>11217</v>
      </c>
      <c r="R24" s="32">
        <f t="shared" si="6"/>
        <v>47378</v>
      </c>
      <c r="S24" s="32">
        <f t="shared" si="6"/>
        <v>1285</v>
      </c>
      <c r="T24" s="32">
        <f t="shared" si="6"/>
        <v>399</v>
      </c>
      <c r="U24" s="34">
        <f t="shared" si="6"/>
        <v>177566</v>
      </c>
    </row>
    <row r="25" spans="1:21" ht="15" customHeight="1">
      <c r="A25" s="17">
        <v>15</v>
      </c>
      <c r="B25" s="17" t="s">
        <v>64</v>
      </c>
      <c r="C25" s="24">
        <v>11678</v>
      </c>
      <c r="D25" s="25">
        <v>943.04</v>
      </c>
      <c r="E25" s="25">
        <v>1429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943.04</v>
      </c>
      <c r="K25" s="27">
        <v>0</v>
      </c>
      <c r="L25" s="28">
        <f t="shared" si="1"/>
        <v>13107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13107</v>
      </c>
      <c r="T25" s="30">
        <v>0</v>
      </c>
      <c r="U25" s="31">
        <f>SUM(M25:T25)</f>
        <v>13107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2596</v>
      </c>
      <c r="E26" s="25">
        <v>0</v>
      </c>
      <c r="F26" s="25">
        <v>0</v>
      </c>
      <c r="G26" s="25">
        <v>2688</v>
      </c>
      <c r="H26" s="25">
        <v>1213</v>
      </c>
      <c r="I26" s="26">
        <f>+H26-G26</f>
        <v>-1475</v>
      </c>
      <c r="J26" s="25">
        <v>4071</v>
      </c>
      <c r="K26" s="27">
        <v>4071</v>
      </c>
      <c r="L26" s="28">
        <f t="shared" si="1"/>
        <v>4071</v>
      </c>
      <c r="M26" s="25">
        <v>4071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4071</v>
      </c>
    </row>
    <row r="27" spans="1:21" ht="15" customHeight="1">
      <c r="A27" s="19"/>
      <c r="B27" s="19" t="s">
        <v>66</v>
      </c>
      <c r="C27" s="32">
        <f aca="true" t="shared" si="7" ref="C27:I27">SUM(C25:C26)</f>
        <v>11678</v>
      </c>
      <c r="D27" s="32">
        <f t="shared" si="7"/>
        <v>3539.04</v>
      </c>
      <c r="E27" s="32">
        <f t="shared" si="7"/>
        <v>1429</v>
      </c>
      <c r="F27" s="32">
        <f t="shared" si="7"/>
        <v>0</v>
      </c>
      <c r="G27" s="32">
        <f t="shared" si="7"/>
        <v>2688</v>
      </c>
      <c r="H27" s="32">
        <f t="shared" si="7"/>
        <v>1213</v>
      </c>
      <c r="I27" s="32">
        <f t="shared" si="7"/>
        <v>-1475</v>
      </c>
      <c r="J27" s="32">
        <f>K27+L27-(C27+D27+E27+F27)</f>
        <v>5546</v>
      </c>
      <c r="K27" s="32">
        <f>SUM(J25:J26)</f>
        <v>5014.04</v>
      </c>
      <c r="L27" s="32">
        <f aca="true" t="shared" si="8" ref="L27:U27">SUM(L25:L26)</f>
        <v>17178</v>
      </c>
      <c r="M27" s="32">
        <f t="shared" si="8"/>
        <v>4071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13107</v>
      </c>
      <c r="T27" s="32">
        <f t="shared" si="8"/>
        <v>0</v>
      </c>
      <c r="U27" s="34">
        <f t="shared" si="8"/>
        <v>17178</v>
      </c>
    </row>
    <row r="28" spans="1:21" ht="15" customHeight="1">
      <c r="A28" s="20"/>
      <c r="B28" s="20" t="s">
        <v>67</v>
      </c>
      <c r="C28" s="36">
        <f aca="true" t="shared" si="9" ref="C28:U28">+C20+C24+C27</f>
        <v>366207</v>
      </c>
      <c r="D28" s="36">
        <f t="shared" si="9"/>
        <v>48544.38</v>
      </c>
      <c r="E28" s="36">
        <f t="shared" si="9"/>
        <v>13444.26</v>
      </c>
      <c r="F28" s="36">
        <f t="shared" si="9"/>
        <v>175492.9</v>
      </c>
      <c r="G28" s="36">
        <f t="shared" si="9"/>
        <v>423980.06</v>
      </c>
      <c r="H28" s="36">
        <f t="shared" si="9"/>
        <v>362069.64</v>
      </c>
      <c r="I28" s="36">
        <f t="shared" si="9"/>
        <v>-61910.420000000006</v>
      </c>
      <c r="J28" s="36">
        <f t="shared" si="9"/>
        <v>691357.88</v>
      </c>
      <c r="K28" s="36">
        <f t="shared" si="9"/>
        <v>410795.32999999996</v>
      </c>
      <c r="L28" s="36">
        <f t="shared" si="9"/>
        <v>384625.33</v>
      </c>
      <c r="M28" s="36">
        <f t="shared" si="9"/>
        <v>109984</v>
      </c>
      <c r="N28" s="36">
        <f t="shared" si="9"/>
        <v>8613.75</v>
      </c>
      <c r="O28" s="36">
        <f t="shared" si="9"/>
        <v>44239</v>
      </c>
      <c r="P28" s="36">
        <f t="shared" si="9"/>
        <v>0</v>
      </c>
      <c r="Q28" s="36">
        <f t="shared" si="9"/>
        <v>51307.95</v>
      </c>
      <c r="R28" s="36">
        <f t="shared" si="9"/>
        <v>82447.54000000001</v>
      </c>
      <c r="S28" s="36">
        <f t="shared" si="9"/>
        <v>86095.09000000001</v>
      </c>
      <c r="T28" s="36">
        <f t="shared" si="9"/>
        <v>1938</v>
      </c>
      <c r="U28" s="37">
        <f t="shared" si="9"/>
        <v>384625.33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0" t="s">
        <v>25</v>
      </c>
      <c r="B5" s="61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2"/>
      <c r="B6" s="63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0</v>
      </c>
      <c r="E9" s="38">
        <v>0</v>
      </c>
      <c r="F9" s="38">
        <v>0</v>
      </c>
      <c r="G9" s="39">
        <v>16416</v>
      </c>
      <c r="H9" s="38">
        <v>8713</v>
      </c>
      <c r="I9" s="40">
        <f aca="true" t="shared" si="0" ref="I9:I17">+H9-G9</f>
        <v>-7703</v>
      </c>
      <c r="J9" s="41"/>
      <c r="K9" s="39">
        <v>104501</v>
      </c>
      <c r="L9" s="40">
        <f aca="true" t="shared" si="1" ref="L9:L17">+C9+D9+E9+F9-I9-J9+K9</f>
        <v>112204</v>
      </c>
      <c r="M9" s="39">
        <v>0</v>
      </c>
      <c r="N9" s="41"/>
      <c r="O9" s="39">
        <v>12007</v>
      </c>
      <c r="P9" s="39">
        <v>0</v>
      </c>
      <c r="Q9" s="39">
        <v>25517</v>
      </c>
      <c r="R9" s="39">
        <v>45382</v>
      </c>
      <c r="S9" s="39">
        <v>0</v>
      </c>
      <c r="T9" s="39">
        <v>29298</v>
      </c>
      <c r="U9" s="40">
        <f aca="true" t="shared" si="2" ref="U9:U17">SUM(M9:T9)</f>
        <v>112204</v>
      </c>
    </row>
    <row r="10" spans="1:21" ht="15" customHeight="1">
      <c r="A10" s="1">
        <v>18</v>
      </c>
      <c r="B10" s="1" t="s">
        <v>70</v>
      </c>
      <c r="C10" s="2"/>
      <c r="D10" s="38">
        <v>5801</v>
      </c>
      <c r="E10" s="38">
        <v>0</v>
      </c>
      <c r="F10" s="38">
        <v>0</v>
      </c>
      <c r="G10" s="39">
        <v>24220.94</v>
      </c>
      <c r="H10" s="38">
        <v>17547.72</v>
      </c>
      <c r="I10" s="40">
        <f t="shared" si="0"/>
        <v>-6673.2199999999975</v>
      </c>
      <c r="J10" s="41"/>
      <c r="K10" s="39">
        <v>55647</v>
      </c>
      <c r="L10" s="40">
        <f t="shared" si="1"/>
        <v>68121.22</v>
      </c>
      <c r="M10" s="39">
        <v>1</v>
      </c>
      <c r="N10" s="41"/>
      <c r="O10" s="39">
        <v>7003</v>
      </c>
      <c r="P10" s="39">
        <v>0</v>
      </c>
      <c r="Q10" s="39">
        <v>23516</v>
      </c>
      <c r="R10" s="39">
        <v>7010</v>
      </c>
      <c r="S10" s="39">
        <v>2386.22</v>
      </c>
      <c r="T10" s="39">
        <v>28205</v>
      </c>
      <c r="U10" s="40">
        <f t="shared" si="2"/>
        <v>68121.22</v>
      </c>
    </row>
    <row r="11" spans="1:21" ht="15" customHeight="1">
      <c r="A11" s="1">
        <v>19</v>
      </c>
      <c r="B11" s="1" t="s">
        <v>71</v>
      </c>
      <c r="C11" s="2"/>
      <c r="D11" s="38">
        <v>3329</v>
      </c>
      <c r="E11" s="38">
        <v>0</v>
      </c>
      <c r="F11" s="38">
        <v>0</v>
      </c>
      <c r="G11" s="39">
        <v>6405.5</v>
      </c>
      <c r="H11" s="38">
        <v>5785.81</v>
      </c>
      <c r="I11" s="40">
        <f t="shared" si="0"/>
        <v>-619.6899999999996</v>
      </c>
      <c r="J11" s="41"/>
      <c r="K11" s="39">
        <v>15226</v>
      </c>
      <c r="L11" s="40">
        <f t="shared" si="1"/>
        <v>19174.69</v>
      </c>
      <c r="M11" s="39">
        <v>0</v>
      </c>
      <c r="N11" s="41"/>
      <c r="O11" s="39">
        <v>1997</v>
      </c>
      <c r="P11" s="39">
        <v>0</v>
      </c>
      <c r="Q11" s="39">
        <v>364</v>
      </c>
      <c r="R11" s="39">
        <v>5000</v>
      </c>
      <c r="S11" s="39">
        <v>0</v>
      </c>
      <c r="T11" s="39">
        <v>11813.69</v>
      </c>
      <c r="U11" s="40">
        <f t="shared" si="2"/>
        <v>19174.690000000002</v>
      </c>
    </row>
    <row r="12" spans="1:21" ht="15" customHeight="1">
      <c r="A12" s="1">
        <v>20</v>
      </c>
      <c r="B12" s="1" t="s">
        <v>72</v>
      </c>
      <c r="C12" s="2"/>
      <c r="D12" s="38">
        <v>11602</v>
      </c>
      <c r="E12" s="38">
        <v>0</v>
      </c>
      <c r="F12" s="38">
        <v>9092</v>
      </c>
      <c r="G12" s="39">
        <v>15920</v>
      </c>
      <c r="H12" s="38">
        <v>13755</v>
      </c>
      <c r="I12" s="40">
        <f t="shared" si="0"/>
        <v>-2165</v>
      </c>
      <c r="J12" s="41"/>
      <c r="K12" s="39">
        <v>35575</v>
      </c>
      <c r="L12" s="40">
        <f t="shared" si="1"/>
        <v>58434</v>
      </c>
      <c r="M12" s="39">
        <v>14745</v>
      </c>
      <c r="N12" s="41"/>
      <c r="O12" s="39">
        <v>9741</v>
      </c>
      <c r="P12" s="39">
        <v>0</v>
      </c>
      <c r="Q12" s="39">
        <v>33948</v>
      </c>
      <c r="R12" s="39">
        <v>0</v>
      </c>
      <c r="S12" s="39">
        <v>0</v>
      </c>
      <c r="T12" s="39">
        <v>0</v>
      </c>
      <c r="U12" s="40">
        <f t="shared" si="2"/>
        <v>58434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3285</v>
      </c>
      <c r="H13" s="38">
        <v>1981</v>
      </c>
      <c r="I13" s="40">
        <f t="shared" si="0"/>
        <v>-1304</v>
      </c>
      <c r="J13" s="41"/>
      <c r="K13" s="39">
        <v>4544</v>
      </c>
      <c r="L13" s="40">
        <f t="shared" si="1"/>
        <v>5848</v>
      </c>
      <c r="M13" s="39">
        <v>0</v>
      </c>
      <c r="N13" s="41"/>
      <c r="O13" s="39">
        <v>0</v>
      </c>
      <c r="P13" s="39">
        <v>0</v>
      </c>
      <c r="Q13" s="39">
        <v>3344</v>
      </c>
      <c r="R13" s="39">
        <v>2504</v>
      </c>
      <c r="S13" s="39">
        <v>0</v>
      </c>
      <c r="T13" s="39">
        <v>0</v>
      </c>
      <c r="U13" s="40">
        <f t="shared" si="2"/>
        <v>5848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3790</v>
      </c>
      <c r="H14" s="38">
        <v>4464</v>
      </c>
      <c r="I14" s="40">
        <f t="shared" si="0"/>
        <v>674</v>
      </c>
      <c r="J14" s="41"/>
      <c r="K14" s="39">
        <v>6071</v>
      </c>
      <c r="L14" s="40">
        <f t="shared" si="1"/>
        <v>5397</v>
      </c>
      <c r="M14" s="39">
        <v>0</v>
      </c>
      <c r="N14" s="41"/>
      <c r="O14" s="39">
        <v>2897</v>
      </c>
      <c r="P14" s="39">
        <v>0</v>
      </c>
      <c r="Q14" s="39">
        <v>0</v>
      </c>
      <c r="R14" s="39">
        <v>2100</v>
      </c>
      <c r="S14" s="39">
        <v>0</v>
      </c>
      <c r="T14" s="39">
        <v>400</v>
      </c>
      <c r="U14" s="40">
        <f t="shared" si="2"/>
        <v>5397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6473</v>
      </c>
      <c r="H16" s="38">
        <v>7857</v>
      </c>
      <c r="I16" s="40">
        <f t="shared" si="0"/>
        <v>1384</v>
      </c>
      <c r="J16" s="41"/>
      <c r="K16" s="39">
        <v>8965</v>
      </c>
      <c r="L16" s="40">
        <f t="shared" si="1"/>
        <v>7581</v>
      </c>
      <c r="M16" s="39">
        <v>0</v>
      </c>
      <c r="N16" s="41"/>
      <c r="O16" s="39">
        <v>4660</v>
      </c>
      <c r="P16" s="39">
        <v>0</v>
      </c>
      <c r="Q16" s="39">
        <v>0</v>
      </c>
      <c r="R16" s="39">
        <v>2921</v>
      </c>
      <c r="S16" s="39">
        <v>0</v>
      </c>
      <c r="T16" s="39">
        <v>0</v>
      </c>
      <c r="U16" s="40">
        <f t="shared" si="2"/>
        <v>7581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14</v>
      </c>
      <c r="G17" s="38">
        <v>26674</v>
      </c>
      <c r="H17" s="38">
        <v>32767</v>
      </c>
      <c r="I17" s="40">
        <f t="shared" si="0"/>
        <v>6093</v>
      </c>
      <c r="J17" s="41"/>
      <c r="K17" s="39">
        <v>45190.94</v>
      </c>
      <c r="L17" s="40">
        <f t="shared" si="1"/>
        <v>39111.94</v>
      </c>
      <c r="M17" s="39">
        <v>0</v>
      </c>
      <c r="N17" s="41"/>
      <c r="O17" s="39">
        <v>0</v>
      </c>
      <c r="P17" s="39">
        <v>0</v>
      </c>
      <c r="Q17" s="39">
        <v>27949</v>
      </c>
      <c r="R17" s="39">
        <v>11162.94</v>
      </c>
      <c r="S17" s="39">
        <v>0</v>
      </c>
      <c r="T17" s="39">
        <v>0</v>
      </c>
      <c r="U17" s="40">
        <f t="shared" si="2"/>
        <v>39111.94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20732</v>
      </c>
      <c r="E18" s="43">
        <f t="shared" si="3"/>
        <v>0</v>
      </c>
      <c r="F18" s="43">
        <f t="shared" si="3"/>
        <v>9106</v>
      </c>
      <c r="G18" s="43">
        <f t="shared" si="3"/>
        <v>103184.44</v>
      </c>
      <c r="H18" s="43">
        <f t="shared" si="3"/>
        <v>92870.53</v>
      </c>
      <c r="I18" s="44">
        <f t="shared" si="3"/>
        <v>-10313.909999999996</v>
      </c>
      <c r="J18" s="43">
        <f t="shared" si="3"/>
        <v>0</v>
      </c>
      <c r="K18" s="45">
        <f t="shared" si="3"/>
        <v>275719.94</v>
      </c>
      <c r="L18" s="44">
        <f t="shared" si="3"/>
        <v>315871.85000000003</v>
      </c>
      <c r="M18" s="44">
        <f t="shared" si="3"/>
        <v>14746</v>
      </c>
      <c r="N18" s="44">
        <f t="shared" si="3"/>
        <v>0</v>
      </c>
      <c r="O18" s="43">
        <f t="shared" si="3"/>
        <v>38305</v>
      </c>
      <c r="P18" s="43">
        <f t="shared" si="3"/>
        <v>0</v>
      </c>
      <c r="Q18" s="43">
        <f t="shared" si="3"/>
        <v>114638</v>
      </c>
      <c r="R18" s="43">
        <f t="shared" si="3"/>
        <v>76079.94</v>
      </c>
      <c r="S18" s="43">
        <f t="shared" si="3"/>
        <v>2386.22</v>
      </c>
      <c r="T18" s="43">
        <f t="shared" si="3"/>
        <v>69716.69</v>
      </c>
      <c r="U18" s="44">
        <f t="shared" si="3"/>
        <v>315871.85000000003</v>
      </c>
    </row>
    <row r="22" spans="7:10" ht="15" customHeight="1">
      <c r="G22" s="64" t="s">
        <v>79</v>
      </c>
      <c r="H22" s="64"/>
      <c r="I22" s="64"/>
      <c r="J22" s="7">
        <f>+('semilavorati mensile'!J28)-('semilavorati mensile'!K28+'monomeri mensile'!K18)</f>
        <v>4842.609999999986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3.0039062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2.57421875" style="0" customWidth="1"/>
    <col min="12" max="13" width="12.28125" style="0" customWidth="1"/>
    <col min="14" max="14" width="11.00390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 thickBo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65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80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78114</v>
      </c>
      <c r="D9" s="24">
        <v>0</v>
      </c>
      <c r="E9" s="24">
        <v>9686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67003</v>
      </c>
      <c r="K9" s="27">
        <v>841661.38</v>
      </c>
      <c r="L9" s="28">
        <f aca="true" t="shared" si="1" ref="L9:L26">C9+D9+E9+F9-(I9+J9)+K9</f>
        <v>862458.38</v>
      </c>
      <c r="M9" s="25">
        <v>48020</v>
      </c>
      <c r="N9" s="29">
        <v>83936</v>
      </c>
      <c r="O9" s="25">
        <v>0</v>
      </c>
      <c r="P9" s="25">
        <v>0</v>
      </c>
      <c r="Q9" s="25">
        <v>0</v>
      </c>
      <c r="R9" s="25">
        <v>0</v>
      </c>
      <c r="S9" s="25">
        <v>694584.38</v>
      </c>
      <c r="T9" s="30">
        <v>35918</v>
      </c>
      <c r="U9" s="31">
        <f aca="true" t="shared" si="2" ref="U9:U19">SUM(M9:T9)</f>
        <v>862458.38</v>
      </c>
    </row>
    <row r="10" spans="1:21" ht="15" customHeight="1">
      <c r="A10" s="17">
        <v>2</v>
      </c>
      <c r="B10" s="17" t="s">
        <v>49</v>
      </c>
      <c r="C10" s="24">
        <v>145123</v>
      </c>
      <c r="D10" s="24">
        <v>0</v>
      </c>
      <c r="E10" s="24">
        <v>42</v>
      </c>
      <c r="F10" s="25">
        <v>97663</v>
      </c>
      <c r="G10" s="25">
        <v>9391</v>
      </c>
      <c r="H10" s="25">
        <v>5966</v>
      </c>
      <c r="I10" s="26">
        <f t="shared" si="0"/>
        <v>-3425</v>
      </c>
      <c r="J10" s="25">
        <v>244958</v>
      </c>
      <c r="K10" s="27">
        <v>138375</v>
      </c>
      <c r="L10" s="28">
        <f t="shared" si="1"/>
        <v>139670</v>
      </c>
      <c r="M10" s="25">
        <v>66008</v>
      </c>
      <c r="N10" s="29">
        <v>0</v>
      </c>
      <c r="O10" s="25">
        <v>42207</v>
      </c>
      <c r="P10" s="25">
        <v>0</v>
      </c>
      <c r="Q10" s="25">
        <v>4903</v>
      </c>
      <c r="R10" s="25">
        <v>25914</v>
      </c>
      <c r="S10" s="25">
        <v>475</v>
      </c>
      <c r="T10" s="30">
        <v>163</v>
      </c>
      <c r="U10" s="31">
        <f t="shared" si="2"/>
        <v>139670</v>
      </c>
    </row>
    <row r="11" spans="1:21" ht="15" customHeight="1">
      <c r="A11" s="18">
        <v>3</v>
      </c>
      <c r="B11" s="18" t="s">
        <v>50</v>
      </c>
      <c r="C11" s="24">
        <v>2119005</v>
      </c>
      <c r="D11" s="24">
        <v>248934</v>
      </c>
      <c r="E11" s="24">
        <v>3585</v>
      </c>
      <c r="F11" s="24">
        <v>1843378</v>
      </c>
      <c r="G11" s="25">
        <v>66562</v>
      </c>
      <c r="H11" s="25">
        <v>65580</v>
      </c>
      <c r="I11" s="26">
        <f t="shared" si="0"/>
        <v>-982</v>
      </c>
      <c r="J11" s="25">
        <v>4215884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860272</v>
      </c>
      <c r="D12" s="24">
        <v>0</v>
      </c>
      <c r="E12" s="24">
        <v>1100</v>
      </c>
      <c r="F12" s="25">
        <v>0</v>
      </c>
      <c r="G12" s="25">
        <v>31984</v>
      </c>
      <c r="H12" s="24">
        <v>31402</v>
      </c>
      <c r="I12" s="26">
        <f t="shared" si="0"/>
        <v>-582</v>
      </c>
      <c r="J12" s="25">
        <v>861954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453945</v>
      </c>
      <c r="D13" s="24">
        <v>0</v>
      </c>
      <c r="E13" s="24">
        <v>0</v>
      </c>
      <c r="F13" s="25">
        <v>425479</v>
      </c>
      <c r="G13" s="25">
        <v>52093</v>
      </c>
      <c r="H13" s="25">
        <v>75092</v>
      </c>
      <c r="I13" s="26">
        <f t="shared" si="0"/>
        <v>22999</v>
      </c>
      <c r="J13" s="25">
        <v>875122</v>
      </c>
      <c r="K13" s="27">
        <v>716129</v>
      </c>
      <c r="L13" s="28">
        <f t="shared" si="1"/>
        <v>697432</v>
      </c>
      <c r="M13" s="25">
        <v>0</v>
      </c>
      <c r="N13" s="29">
        <v>0</v>
      </c>
      <c r="O13" s="25">
        <v>0</v>
      </c>
      <c r="P13" s="25">
        <v>0</v>
      </c>
      <c r="Q13" s="25">
        <v>271808</v>
      </c>
      <c r="R13" s="25">
        <v>425155</v>
      </c>
      <c r="S13" s="25">
        <v>469</v>
      </c>
      <c r="T13" s="30">
        <v>0</v>
      </c>
      <c r="U13" s="31">
        <f t="shared" si="2"/>
        <v>697432</v>
      </c>
    </row>
    <row r="14" spans="1:21" ht="15" customHeight="1">
      <c r="A14" s="17">
        <v>6</v>
      </c>
      <c r="B14" s="17" t="s">
        <v>53</v>
      </c>
      <c r="C14" s="24">
        <v>373946</v>
      </c>
      <c r="D14" s="25">
        <v>0</v>
      </c>
      <c r="E14" s="25">
        <v>0</v>
      </c>
      <c r="F14" s="25">
        <v>0</v>
      </c>
      <c r="G14" s="25">
        <v>4905</v>
      </c>
      <c r="H14" s="25">
        <v>7877</v>
      </c>
      <c r="I14" s="26">
        <f t="shared" si="0"/>
        <v>2972</v>
      </c>
      <c r="J14" s="25">
        <v>373218</v>
      </c>
      <c r="K14" s="27">
        <v>278978</v>
      </c>
      <c r="L14" s="28">
        <f t="shared" si="1"/>
        <v>276734</v>
      </c>
      <c r="M14" s="25">
        <v>269702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3559</v>
      </c>
      <c r="T14" s="30">
        <v>0</v>
      </c>
      <c r="U14" s="31">
        <f t="shared" si="2"/>
        <v>276734</v>
      </c>
    </row>
    <row r="15" spans="1:21" ht="15" customHeight="1">
      <c r="A15" s="17">
        <v>7</v>
      </c>
      <c r="B15" s="17" t="s">
        <v>54</v>
      </c>
      <c r="C15" s="24">
        <v>98280</v>
      </c>
      <c r="D15" s="25">
        <v>0</v>
      </c>
      <c r="E15" s="25">
        <v>0</v>
      </c>
      <c r="F15" s="25">
        <v>57946.6</v>
      </c>
      <c r="G15" s="25">
        <v>11376.47</v>
      </c>
      <c r="H15" s="25">
        <v>12078.37</v>
      </c>
      <c r="I15" s="26">
        <f t="shared" si="0"/>
        <v>701.9000000000015</v>
      </c>
      <c r="J15" s="25">
        <v>118965.7</v>
      </c>
      <c r="K15" s="27">
        <v>0</v>
      </c>
      <c r="L15" s="28">
        <f t="shared" si="1"/>
        <v>36559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36559</v>
      </c>
      <c r="T15" s="30">
        <v>0</v>
      </c>
      <c r="U15" s="31">
        <f t="shared" si="2"/>
        <v>36559</v>
      </c>
    </row>
    <row r="16" spans="1:21" ht="15" customHeight="1">
      <c r="A16" s="17">
        <v>8</v>
      </c>
      <c r="B16" s="17" t="s">
        <v>55</v>
      </c>
      <c r="C16" s="24">
        <v>45879</v>
      </c>
      <c r="D16" s="25">
        <v>91519.39</v>
      </c>
      <c r="E16" s="25">
        <v>0</v>
      </c>
      <c r="F16" s="25">
        <v>0</v>
      </c>
      <c r="G16" s="25">
        <v>30083.62</v>
      </c>
      <c r="H16" s="25">
        <v>36971.2</v>
      </c>
      <c r="I16" s="26">
        <f t="shared" si="0"/>
        <v>6887.579999999998</v>
      </c>
      <c r="J16" s="25">
        <v>61678.15</v>
      </c>
      <c r="K16" s="27">
        <v>143842</v>
      </c>
      <c r="L16" s="28">
        <f t="shared" si="1"/>
        <v>212674.66000000003</v>
      </c>
      <c r="M16" s="25">
        <v>0</v>
      </c>
      <c r="N16" s="29">
        <v>21922.67</v>
      </c>
      <c r="O16" s="25">
        <v>17951</v>
      </c>
      <c r="P16" s="25">
        <v>0</v>
      </c>
      <c r="Q16" s="25">
        <v>113772</v>
      </c>
      <c r="R16" s="25">
        <v>13846</v>
      </c>
      <c r="S16" s="25">
        <v>45183</v>
      </c>
      <c r="T16" s="30">
        <v>0</v>
      </c>
      <c r="U16" s="31">
        <f t="shared" si="2"/>
        <v>212674.66999999998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394</v>
      </c>
      <c r="E17" s="25">
        <v>5796</v>
      </c>
      <c r="F17" s="25">
        <v>0</v>
      </c>
      <c r="G17" s="25">
        <v>8004</v>
      </c>
      <c r="H17" s="25">
        <v>7920</v>
      </c>
      <c r="I17" s="26">
        <f t="shared" si="0"/>
        <v>-84</v>
      </c>
      <c r="J17" s="25">
        <v>10430</v>
      </c>
      <c r="K17" s="27">
        <v>5256</v>
      </c>
      <c r="L17" s="28">
        <f t="shared" si="1"/>
        <v>1100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1100</v>
      </c>
      <c r="U17" s="31">
        <f t="shared" si="2"/>
        <v>1100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18423.94</v>
      </c>
      <c r="F19" s="25">
        <v>117660.2</v>
      </c>
      <c r="G19" s="25">
        <v>16289.18</v>
      </c>
      <c r="H19" s="25">
        <v>20790.07</v>
      </c>
      <c r="I19" s="26">
        <f t="shared" si="0"/>
        <v>4500.889999999999</v>
      </c>
      <c r="J19" s="25">
        <v>78170.97</v>
      </c>
      <c r="K19" s="27">
        <v>75444.46</v>
      </c>
      <c r="L19" s="28">
        <f t="shared" si="1"/>
        <v>128856.73999999999</v>
      </c>
      <c r="M19" s="25">
        <v>0</v>
      </c>
      <c r="N19" s="29">
        <v>0</v>
      </c>
      <c r="O19" s="25">
        <v>0</v>
      </c>
      <c r="P19" s="25">
        <v>0</v>
      </c>
      <c r="Q19" s="25">
        <v>21333.43</v>
      </c>
      <c r="R19" s="25">
        <v>55996.34</v>
      </c>
      <c r="S19" s="25">
        <v>51526.93</v>
      </c>
      <c r="T19" s="30">
        <v>0</v>
      </c>
      <c r="U19" s="31">
        <f t="shared" si="2"/>
        <v>128856.69999999998</v>
      </c>
    </row>
    <row r="20" spans="1:21" ht="15" customHeight="1">
      <c r="A20" s="19"/>
      <c r="B20" s="19" t="s">
        <v>59</v>
      </c>
      <c r="C20" s="32">
        <f aca="true" t="shared" si="3" ref="C20:K20">SUM(C9:C19)</f>
        <v>4174564</v>
      </c>
      <c r="D20" s="32">
        <f t="shared" si="3"/>
        <v>340847.39</v>
      </c>
      <c r="E20" s="32">
        <f t="shared" si="3"/>
        <v>38632.94</v>
      </c>
      <c r="F20" s="32">
        <f t="shared" si="3"/>
        <v>2542126.8000000003</v>
      </c>
      <c r="G20" s="32">
        <f t="shared" si="3"/>
        <v>230688.27</v>
      </c>
      <c r="H20" s="32">
        <f t="shared" si="3"/>
        <v>263676.64</v>
      </c>
      <c r="I20" s="32">
        <f t="shared" si="3"/>
        <v>32988.369999999995</v>
      </c>
      <c r="J20" s="32">
        <f t="shared" si="3"/>
        <v>6907383.82</v>
      </c>
      <c r="K20" s="32">
        <f t="shared" si="3"/>
        <v>2199685.84</v>
      </c>
      <c r="L20" s="33">
        <f t="shared" si="1"/>
        <v>2355484.7800000003</v>
      </c>
      <c r="M20" s="32">
        <f aca="true" t="shared" si="4" ref="M20:U20">SUM(M9:M19)</f>
        <v>383730</v>
      </c>
      <c r="N20" s="32">
        <f t="shared" si="4"/>
        <v>105858.67</v>
      </c>
      <c r="O20" s="32">
        <f t="shared" si="4"/>
        <v>60158</v>
      </c>
      <c r="P20" s="32">
        <f t="shared" si="4"/>
        <v>0</v>
      </c>
      <c r="Q20" s="32">
        <f t="shared" si="4"/>
        <v>411816.43</v>
      </c>
      <c r="R20" s="32">
        <f t="shared" si="4"/>
        <v>524384.34</v>
      </c>
      <c r="S20" s="32">
        <f t="shared" si="4"/>
        <v>832356.31</v>
      </c>
      <c r="T20" s="32">
        <f t="shared" si="4"/>
        <v>37181</v>
      </c>
      <c r="U20" s="34">
        <f t="shared" si="4"/>
        <v>2355484.75</v>
      </c>
    </row>
    <row r="21" spans="1:21" ht="15" customHeight="1">
      <c r="A21" s="17">
        <v>12</v>
      </c>
      <c r="B21" s="17" t="s">
        <v>60</v>
      </c>
      <c r="C21" s="24">
        <v>24122</v>
      </c>
      <c r="D21" s="25">
        <v>273798</v>
      </c>
      <c r="E21" s="25">
        <v>0</v>
      </c>
      <c r="F21" s="25">
        <v>0</v>
      </c>
      <c r="G21" s="25">
        <v>12744</v>
      </c>
      <c r="H21" s="25">
        <v>12703</v>
      </c>
      <c r="I21" s="26">
        <f>+H21-G21</f>
        <v>-41</v>
      </c>
      <c r="J21" s="25">
        <v>394420</v>
      </c>
      <c r="K21" s="27">
        <v>508453</v>
      </c>
      <c r="L21" s="28">
        <f t="shared" si="1"/>
        <v>411994</v>
      </c>
      <c r="M21" s="25">
        <v>127699</v>
      </c>
      <c r="N21" s="29">
        <v>0</v>
      </c>
      <c r="O21" s="25">
        <v>152044</v>
      </c>
      <c r="P21" s="25">
        <v>0</v>
      </c>
      <c r="Q21" s="25">
        <v>103813</v>
      </c>
      <c r="R21" s="25">
        <v>20045</v>
      </c>
      <c r="S21" s="25">
        <v>7966</v>
      </c>
      <c r="T21" s="30">
        <v>427</v>
      </c>
      <c r="U21" s="31">
        <f>SUM(M21:T21)</f>
        <v>411994</v>
      </c>
    </row>
    <row r="22" spans="1:21" ht="15" customHeight="1">
      <c r="A22" s="17">
        <v>13</v>
      </c>
      <c r="B22" s="17" t="s">
        <v>61</v>
      </c>
      <c r="C22" s="24">
        <v>65063</v>
      </c>
      <c r="D22" s="25">
        <v>17923</v>
      </c>
      <c r="E22" s="25">
        <v>15611</v>
      </c>
      <c r="F22" s="25">
        <v>83301</v>
      </c>
      <c r="G22" s="25">
        <v>65202</v>
      </c>
      <c r="H22" s="25">
        <v>59469</v>
      </c>
      <c r="I22" s="26">
        <f>+H22-G22</f>
        <v>-5733</v>
      </c>
      <c r="J22" s="25">
        <v>411297</v>
      </c>
      <c r="K22" s="27">
        <v>1784182</v>
      </c>
      <c r="L22" s="28">
        <f t="shared" si="1"/>
        <v>1560516</v>
      </c>
      <c r="M22" s="25">
        <v>953197</v>
      </c>
      <c r="N22" s="29">
        <v>0</v>
      </c>
      <c r="O22" s="25">
        <v>284095</v>
      </c>
      <c r="P22" s="25">
        <v>0</v>
      </c>
      <c r="Q22" s="25">
        <v>60566</v>
      </c>
      <c r="R22" s="25">
        <v>262658</v>
      </c>
      <c r="S22" s="25">
        <v>0</v>
      </c>
      <c r="T22" s="30">
        <v>0</v>
      </c>
      <c r="U22" s="31">
        <f>SUM(M22:T22)</f>
        <v>1560516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57428</v>
      </c>
      <c r="F23" s="25">
        <v>30462</v>
      </c>
      <c r="G23" s="25">
        <v>18048</v>
      </c>
      <c r="H23" s="25">
        <v>25008</v>
      </c>
      <c r="I23" s="26">
        <f>+H23-G23</f>
        <v>6960</v>
      </c>
      <c r="J23" s="25">
        <v>322987</v>
      </c>
      <c r="K23" s="27">
        <v>245773</v>
      </c>
      <c r="L23" s="28">
        <f t="shared" si="1"/>
        <v>6257</v>
      </c>
      <c r="M23" s="25">
        <v>0</v>
      </c>
      <c r="N23" s="29">
        <v>0</v>
      </c>
      <c r="O23" s="25">
        <v>0</v>
      </c>
      <c r="P23" s="25">
        <v>0</v>
      </c>
      <c r="Q23" s="25">
        <v>6257</v>
      </c>
      <c r="R23" s="25">
        <v>0</v>
      </c>
      <c r="S23" s="25">
        <v>0</v>
      </c>
      <c r="T23" s="30">
        <v>0</v>
      </c>
      <c r="U23" s="31">
        <f>SUM(M23:T23)</f>
        <v>6257</v>
      </c>
    </row>
    <row r="24" spans="1:21" ht="15" customHeight="1">
      <c r="A24" s="19"/>
      <c r="B24" s="19" t="s">
        <v>63</v>
      </c>
      <c r="C24" s="32">
        <f aca="true" t="shared" si="5" ref="C24:K24">SUM(C21:C23)</f>
        <v>91726</v>
      </c>
      <c r="D24" s="32">
        <f t="shared" si="5"/>
        <v>291721</v>
      </c>
      <c r="E24" s="32">
        <f t="shared" si="5"/>
        <v>73039</v>
      </c>
      <c r="F24" s="32">
        <f t="shared" si="5"/>
        <v>113763</v>
      </c>
      <c r="G24" s="32">
        <f t="shared" si="5"/>
        <v>95994</v>
      </c>
      <c r="H24" s="32">
        <f t="shared" si="5"/>
        <v>97180</v>
      </c>
      <c r="I24" s="32">
        <f t="shared" si="5"/>
        <v>1186</v>
      </c>
      <c r="J24" s="32">
        <f t="shared" si="5"/>
        <v>1128704</v>
      </c>
      <c r="K24" s="35">
        <f t="shared" si="5"/>
        <v>2538408</v>
      </c>
      <c r="L24" s="33">
        <f t="shared" si="1"/>
        <v>1978767</v>
      </c>
      <c r="M24" s="32">
        <f aca="true" t="shared" si="6" ref="M24:U24">SUM(M21:M23)</f>
        <v>1080896</v>
      </c>
      <c r="N24" s="32">
        <f t="shared" si="6"/>
        <v>0</v>
      </c>
      <c r="O24" s="32">
        <f t="shared" si="6"/>
        <v>436139</v>
      </c>
      <c r="P24" s="32">
        <f t="shared" si="6"/>
        <v>0</v>
      </c>
      <c r="Q24" s="32">
        <f t="shared" si="6"/>
        <v>170636</v>
      </c>
      <c r="R24" s="32">
        <f t="shared" si="6"/>
        <v>282703</v>
      </c>
      <c r="S24" s="32">
        <f t="shared" si="6"/>
        <v>7966</v>
      </c>
      <c r="T24" s="32">
        <f t="shared" si="6"/>
        <v>427</v>
      </c>
      <c r="U24" s="34">
        <f t="shared" si="6"/>
        <v>1978767</v>
      </c>
    </row>
    <row r="25" spans="1:21" ht="15" customHeight="1">
      <c r="A25" s="17">
        <v>15</v>
      </c>
      <c r="B25" s="17" t="s">
        <v>64</v>
      </c>
      <c r="C25" s="24">
        <v>151169</v>
      </c>
      <c r="D25" s="25">
        <v>11044.34</v>
      </c>
      <c r="E25" s="25">
        <v>17159.21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11044.34</v>
      </c>
      <c r="K25" s="27">
        <v>0</v>
      </c>
      <c r="L25" s="28">
        <f t="shared" si="1"/>
        <v>168328.21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168328.21</v>
      </c>
      <c r="T25" s="30">
        <v>0</v>
      </c>
      <c r="U25" s="31">
        <f>SUM(M25:T25)</f>
        <v>168328.21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34043</v>
      </c>
      <c r="E26" s="25">
        <v>0</v>
      </c>
      <c r="F26" s="25">
        <v>1484</v>
      </c>
      <c r="G26" s="25">
        <v>1309</v>
      </c>
      <c r="H26" s="25">
        <v>1213</v>
      </c>
      <c r="I26" s="26">
        <f>+H26-G26</f>
        <v>-96</v>
      </c>
      <c r="J26" s="25">
        <v>35623</v>
      </c>
      <c r="K26" s="27">
        <v>35623</v>
      </c>
      <c r="L26" s="28">
        <f t="shared" si="1"/>
        <v>35623</v>
      </c>
      <c r="M26" s="25">
        <v>35623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35623</v>
      </c>
    </row>
    <row r="27" spans="1:21" ht="15" customHeight="1">
      <c r="A27" s="19"/>
      <c r="B27" s="19" t="s">
        <v>66</v>
      </c>
      <c r="C27" s="32">
        <f aca="true" t="shared" si="7" ref="C27:I27">SUM(C25:C26)</f>
        <v>151169</v>
      </c>
      <c r="D27" s="32">
        <f t="shared" si="7"/>
        <v>45087.34</v>
      </c>
      <c r="E27" s="32">
        <f t="shared" si="7"/>
        <v>17159.21</v>
      </c>
      <c r="F27" s="32">
        <f t="shared" si="7"/>
        <v>1484</v>
      </c>
      <c r="G27" s="32">
        <f t="shared" si="7"/>
        <v>1309</v>
      </c>
      <c r="H27" s="32">
        <f t="shared" si="7"/>
        <v>1213</v>
      </c>
      <c r="I27" s="32">
        <f t="shared" si="7"/>
        <v>-96</v>
      </c>
      <c r="J27" s="32">
        <f>K27+L27-(C27+D27+E27+F27)</f>
        <v>35719</v>
      </c>
      <c r="K27" s="32">
        <f>SUM(J25:J26)</f>
        <v>46667.34</v>
      </c>
      <c r="L27" s="32">
        <f aca="true" t="shared" si="8" ref="L27:U27">SUM(L25:L26)</f>
        <v>203951.21</v>
      </c>
      <c r="M27" s="32">
        <f t="shared" si="8"/>
        <v>35623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168328.21</v>
      </c>
      <c r="T27" s="32">
        <f t="shared" si="8"/>
        <v>0</v>
      </c>
      <c r="U27" s="34">
        <f t="shared" si="8"/>
        <v>203951.21</v>
      </c>
    </row>
    <row r="28" spans="1:21" ht="15" customHeight="1">
      <c r="A28" s="20"/>
      <c r="B28" s="20" t="s">
        <v>67</v>
      </c>
      <c r="C28" s="36">
        <f aca="true" t="shared" si="9" ref="C28:U28">+C20+C24+C27</f>
        <v>4417459</v>
      </c>
      <c r="D28" s="36">
        <f t="shared" si="9"/>
        <v>677655.73</v>
      </c>
      <c r="E28" s="36">
        <f t="shared" si="9"/>
        <v>128831.15</v>
      </c>
      <c r="F28" s="36">
        <f t="shared" si="9"/>
        <v>2657373.8000000003</v>
      </c>
      <c r="G28" s="36">
        <f t="shared" si="9"/>
        <v>327991.27</v>
      </c>
      <c r="H28" s="36">
        <f t="shared" si="9"/>
        <v>362069.64</v>
      </c>
      <c r="I28" s="36">
        <f t="shared" si="9"/>
        <v>34078.369999999995</v>
      </c>
      <c r="J28" s="36">
        <f t="shared" si="9"/>
        <v>8071806.82</v>
      </c>
      <c r="K28" s="36">
        <f t="shared" si="9"/>
        <v>4784761.18</v>
      </c>
      <c r="L28" s="36">
        <f t="shared" si="9"/>
        <v>4538202.99</v>
      </c>
      <c r="M28" s="36">
        <f t="shared" si="9"/>
        <v>1500249</v>
      </c>
      <c r="N28" s="36">
        <f t="shared" si="9"/>
        <v>105858.67</v>
      </c>
      <c r="O28" s="36">
        <f t="shared" si="9"/>
        <v>496297</v>
      </c>
      <c r="P28" s="36">
        <f t="shared" si="9"/>
        <v>0</v>
      </c>
      <c r="Q28" s="36">
        <f t="shared" si="9"/>
        <v>582452.4299999999</v>
      </c>
      <c r="R28" s="36">
        <f t="shared" si="9"/>
        <v>807087.34</v>
      </c>
      <c r="S28" s="36">
        <f t="shared" si="9"/>
        <v>1008650.52</v>
      </c>
      <c r="T28" s="36">
        <f t="shared" si="9"/>
        <v>37608</v>
      </c>
      <c r="U28" s="37">
        <f t="shared" si="9"/>
        <v>4538202.96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5" width="9.7109375" style="0" customWidth="1"/>
    <col min="6" max="6" width="11.140625" style="0" customWidth="1"/>
    <col min="7" max="7" width="11.57421875" style="0" customWidth="1"/>
    <col min="8" max="8" width="12.28125" style="0" customWidth="1"/>
    <col min="9" max="9" width="10.8515625" style="0" customWidth="1"/>
    <col min="10" max="10" width="11.8515625" style="0" customWidth="1"/>
    <col min="11" max="11" width="12.8515625" style="0" customWidth="1"/>
    <col min="12" max="12" width="12.28125" style="0" customWidth="1"/>
    <col min="13" max="13" width="11.140625" style="0" customWidth="1"/>
    <col min="14" max="14" width="9.7109375" style="0" customWidth="1"/>
    <col min="15" max="15" width="11.00390625" style="0" customWidth="1"/>
    <col min="16" max="16" width="9.7109375" style="0" customWidth="1"/>
    <col min="17" max="17" width="13.140625" style="0" customWidth="1"/>
    <col min="18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0" t="s">
        <v>80</v>
      </c>
      <c r="B5" s="61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2"/>
      <c r="B6" s="63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32900</v>
      </c>
      <c r="E9" s="38">
        <v>0</v>
      </c>
      <c r="F9" s="38">
        <v>0</v>
      </c>
      <c r="G9" s="39">
        <v>15530</v>
      </c>
      <c r="H9" s="38">
        <v>8713</v>
      </c>
      <c r="I9" s="40">
        <f aca="true" t="shared" si="0" ref="I9:I17">+H9-G9</f>
        <v>-6817</v>
      </c>
      <c r="J9" s="41"/>
      <c r="K9" s="39">
        <v>1246271</v>
      </c>
      <c r="L9" s="40">
        <f aca="true" t="shared" si="1" ref="L9:L17">+C9+D9+E9+F9-I9-J9+K9</f>
        <v>1285988</v>
      </c>
      <c r="M9" s="39">
        <v>11560</v>
      </c>
      <c r="N9" s="41"/>
      <c r="O9" s="39">
        <v>90415</v>
      </c>
      <c r="P9" s="39">
        <v>0</v>
      </c>
      <c r="Q9" s="39">
        <v>362034</v>
      </c>
      <c r="R9" s="39">
        <v>405285</v>
      </c>
      <c r="S9" s="39">
        <v>32291</v>
      </c>
      <c r="T9" s="39">
        <v>384403</v>
      </c>
      <c r="U9" s="40">
        <f aca="true" t="shared" si="2" ref="U9:U17">SUM(M9:T9)</f>
        <v>1285988</v>
      </c>
    </row>
    <row r="10" spans="1:21" ht="15" customHeight="1">
      <c r="A10" s="1">
        <v>18</v>
      </c>
      <c r="B10" s="1" t="s">
        <v>70</v>
      </c>
      <c r="C10" s="2"/>
      <c r="D10" s="38">
        <v>199088</v>
      </c>
      <c r="E10" s="38">
        <v>5662.84</v>
      </c>
      <c r="F10" s="38">
        <v>2073</v>
      </c>
      <c r="G10" s="39">
        <v>15311.61</v>
      </c>
      <c r="H10" s="38">
        <v>17547.72</v>
      </c>
      <c r="I10" s="40">
        <f t="shared" si="0"/>
        <v>2236.1100000000006</v>
      </c>
      <c r="J10" s="41"/>
      <c r="K10" s="39">
        <v>707024</v>
      </c>
      <c r="L10" s="40">
        <f t="shared" si="1"/>
        <v>911611.73</v>
      </c>
      <c r="M10" s="39">
        <v>6803</v>
      </c>
      <c r="N10" s="41"/>
      <c r="O10" s="39">
        <v>167772</v>
      </c>
      <c r="P10" s="39">
        <v>0</v>
      </c>
      <c r="Q10" s="39">
        <v>250417</v>
      </c>
      <c r="R10" s="39">
        <v>106781</v>
      </c>
      <c r="S10" s="39">
        <v>37683.73</v>
      </c>
      <c r="T10" s="39">
        <v>342155</v>
      </c>
      <c r="U10" s="40">
        <f t="shared" si="2"/>
        <v>911611.73</v>
      </c>
    </row>
    <row r="11" spans="1:21" ht="15" customHeight="1">
      <c r="A11" s="1">
        <v>19</v>
      </c>
      <c r="B11" s="1" t="s">
        <v>71</v>
      </c>
      <c r="C11" s="2"/>
      <c r="D11" s="38">
        <v>73653.79</v>
      </c>
      <c r="E11" s="38">
        <v>0</v>
      </c>
      <c r="F11" s="38">
        <v>0</v>
      </c>
      <c r="G11" s="39">
        <v>7450.46</v>
      </c>
      <c r="H11" s="38">
        <v>5785.81</v>
      </c>
      <c r="I11" s="40">
        <f t="shared" si="0"/>
        <v>-1664.6499999999996</v>
      </c>
      <c r="J11" s="41"/>
      <c r="K11" s="39">
        <v>172023</v>
      </c>
      <c r="L11" s="40">
        <f t="shared" si="1"/>
        <v>247341.44</v>
      </c>
      <c r="M11" s="39">
        <v>0</v>
      </c>
      <c r="N11" s="41"/>
      <c r="O11" s="39">
        <v>73661</v>
      </c>
      <c r="P11" s="39">
        <v>0</v>
      </c>
      <c r="Q11" s="39">
        <v>7563</v>
      </c>
      <c r="R11" s="39">
        <v>15289</v>
      </c>
      <c r="S11" s="39">
        <v>0</v>
      </c>
      <c r="T11" s="39">
        <v>150828.44</v>
      </c>
      <c r="U11" s="40">
        <f t="shared" si="2"/>
        <v>247341.44</v>
      </c>
    </row>
    <row r="12" spans="1:21" ht="15" customHeight="1">
      <c r="A12" s="1">
        <v>20</v>
      </c>
      <c r="B12" s="1" t="s">
        <v>72</v>
      </c>
      <c r="C12" s="2"/>
      <c r="D12" s="38">
        <v>113515</v>
      </c>
      <c r="E12" s="38">
        <v>0</v>
      </c>
      <c r="F12" s="38">
        <v>122036</v>
      </c>
      <c r="G12" s="39">
        <v>19430</v>
      </c>
      <c r="H12" s="38">
        <v>13755</v>
      </c>
      <c r="I12" s="40">
        <f t="shared" si="0"/>
        <v>-5675</v>
      </c>
      <c r="J12" s="41"/>
      <c r="K12" s="39">
        <v>447231</v>
      </c>
      <c r="L12" s="40">
        <f t="shared" si="1"/>
        <v>688457</v>
      </c>
      <c r="M12" s="39">
        <v>190206</v>
      </c>
      <c r="N12" s="41"/>
      <c r="O12" s="39">
        <v>65262</v>
      </c>
      <c r="P12" s="39">
        <v>0</v>
      </c>
      <c r="Q12" s="39">
        <v>417292</v>
      </c>
      <c r="R12" s="39">
        <v>15218</v>
      </c>
      <c r="S12" s="39">
        <v>0</v>
      </c>
      <c r="T12" s="39">
        <v>479</v>
      </c>
      <c r="U12" s="40">
        <f t="shared" si="2"/>
        <v>688457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1981</v>
      </c>
      <c r="I13" s="40">
        <f t="shared" si="0"/>
        <v>-1604</v>
      </c>
      <c r="J13" s="41"/>
      <c r="K13" s="39">
        <v>52700</v>
      </c>
      <c r="L13" s="40">
        <f t="shared" si="1"/>
        <v>54304</v>
      </c>
      <c r="M13" s="39">
        <v>0</v>
      </c>
      <c r="N13" s="41"/>
      <c r="O13" s="39">
        <v>0</v>
      </c>
      <c r="P13" s="39">
        <v>0</v>
      </c>
      <c r="Q13" s="39">
        <v>43612</v>
      </c>
      <c r="R13" s="39">
        <v>10692</v>
      </c>
      <c r="S13" s="39">
        <v>0</v>
      </c>
      <c r="T13" s="39">
        <v>0</v>
      </c>
      <c r="U13" s="40">
        <f t="shared" si="2"/>
        <v>54304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4464</v>
      </c>
      <c r="I14" s="40">
        <f t="shared" si="0"/>
        <v>-1463</v>
      </c>
      <c r="J14" s="41"/>
      <c r="K14" s="39">
        <v>73958</v>
      </c>
      <c r="L14" s="40">
        <f t="shared" si="1"/>
        <v>75900</v>
      </c>
      <c r="M14" s="39">
        <v>1086</v>
      </c>
      <c r="N14" s="41"/>
      <c r="O14" s="39">
        <v>38680</v>
      </c>
      <c r="P14" s="39">
        <v>0</v>
      </c>
      <c r="Q14" s="39">
        <v>12095</v>
      </c>
      <c r="R14" s="39">
        <v>14159</v>
      </c>
      <c r="S14" s="39">
        <v>0</v>
      </c>
      <c r="T14" s="39">
        <v>9880</v>
      </c>
      <c r="U14" s="40">
        <f t="shared" si="2"/>
        <v>75900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2821</v>
      </c>
      <c r="F16" s="38">
        <v>0</v>
      </c>
      <c r="G16" s="38">
        <v>7907</v>
      </c>
      <c r="H16" s="38">
        <v>7857</v>
      </c>
      <c r="I16" s="40">
        <f t="shared" si="0"/>
        <v>-50</v>
      </c>
      <c r="J16" s="41"/>
      <c r="K16" s="39">
        <v>86050</v>
      </c>
      <c r="L16" s="40">
        <f t="shared" si="1"/>
        <v>88921</v>
      </c>
      <c r="M16" s="39">
        <v>0</v>
      </c>
      <c r="N16" s="41"/>
      <c r="O16" s="39">
        <v>59833</v>
      </c>
      <c r="P16" s="39">
        <v>0</v>
      </c>
      <c r="Q16" s="39">
        <v>932</v>
      </c>
      <c r="R16" s="39">
        <v>28156</v>
      </c>
      <c r="S16" s="39">
        <v>0</v>
      </c>
      <c r="T16" s="39">
        <v>0</v>
      </c>
      <c r="U16" s="40">
        <f t="shared" si="2"/>
        <v>88921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285</v>
      </c>
      <c r="G17" s="38">
        <v>35540</v>
      </c>
      <c r="H17" s="38">
        <v>32767</v>
      </c>
      <c r="I17" s="40">
        <f t="shared" si="0"/>
        <v>-2773</v>
      </c>
      <c r="J17" s="41"/>
      <c r="K17" s="39">
        <v>472076.97</v>
      </c>
      <c r="L17" s="40">
        <f t="shared" si="1"/>
        <v>475134.97</v>
      </c>
      <c r="M17" s="39">
        <v>4</v>
      </c>
      <c r="N17" s="41"/>
      <c r="O17" s="39">
        <v>0</v>
      </c>
      <c r="P17" s="39">
        <v>0</v>
      </c>
      <c r="Q17" s="39">
        <v>314986</v>
      </c>
      <c r="R17" s="39">
        <v>160144.97</v>
      </c>
      <c r="S17" s="39">
        <v>0</v>
      </c>
      <c r="T17" s="39">
        <v>0</v>
      </c>
      <c r="U17" s="40">
        <f t="shared" si="2"/>
        <v>475134.97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419156.79</v>
      </c>
      <c r="E18" s="43">
        <f t="shared" si="3"/>
        <v>8962.84</v>
      </c>
      <c r="F18" s="43">
        <f t="shared" si="3"/>
        <v>124394</v>
      </c>
      <c r="G18" s="43">
        <f t="shared" si="3"/>
        <v>110681.07</v>
      </c>
      <c r="H18" s="43">
        <f t="shared" si="3"/>
        <v>92870.53</v>
      </c>
      <c r="I18" s="44">
        <f t="shared" si="3"/>
        <v>-17810.54</v>
      </c>
      <c r="J18" s="43">
        <f t="shared" si="3"/>
        <v>0</v>
      </c>
      <c r="K18" s="45">
        <f t="shared" si="3"/>
        <v>3257333.9699999997</v>
      </c>
      <c r="L18" s="44">
        <f t="shared" si="3"/>
        <v>3827658.1399999997</v>
      </c>
      <c r="M18" s="44">
        <f t="shared" si="3"/>
        <v>209659</v>
      </c>
      <c r="N18" s="44">
        <f t="shared" si="3"/>
        <v>0</v>
      </c>
      <c r="O18" s="43">
        <f t="shared" si="3"/>
        <v>495623</v>
      </c>
      <c r="P18" s="43">
        <f t="shared" si="3"/>
        <v>0</v>
      </c>
      <c r="Q18" s="43">
        <f t="shared" si="3"/>
        <v>1408931</v>
      </c>
      <c r="R18" s="43">
        <f t="shared" si="3"/>
        <v>755724.97</v>
      </c>
      <c r="S18" s="43">
        <f t="shared" si="3"/>
        <v>69974.73000000001</v>
      </c>
      <c r="T18" s="43">
        <f t="shared" si="3"/>
        <v>887745.44</v>
      </c>
      <c r="U18" s="44">
        <f t="shared" si="3"/>
        <v>3827658.1399999997</v>
      </c>
    </row>
    <row r="22" spans="7:10" ht="15" customHeight="1">
      <c r="G22" s="64" t="s">
        <v>79</v>
      </c>
      <c r="H22" s="64"/>
      <c r="I22" s="64"/>
      <c r="J22" s="7">
        <f>+('semilavorati aggregato'!J28)-('semilavorati aggregato'!K28+'monomeri aggregato'!K18)</f>
        <v>29711.670000000857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2017-02-21T10:08:13Z</cp:lastPrinted>
  <dcterms:created xsi:type="dcterms:W3CDTF">2017-02-21T09:12:58Z</dcterms:created>
  <dcterms:modified xsi:type="dcterms:W3CDTF">2017-05-16T11:24:13Z</dcterms:modified>
  <cp:category/>
  <cp:version/>
  <cp:contentType/>
  <cp:contentStatus/>
</cp:coreProperties>
</file>