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<sst xmlns="http://schemas.openxmlformats.org/spreadsheetml/2006/main" count="258" uniqueCount="82">
  <si>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</si>
  <si>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</si>
  <si>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</si>
  <si>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</si>
  <si>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</si>
  <si>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</si>
  <si>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</si>
  <si>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</si>
  <si>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</si>
  <si>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</si>
  <si>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</si>
  <si>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</si>
  <si>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</si>
  <si>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</si>
  <si>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</si>
  <si>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</si>
  <si>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</si>
  <si>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</si>
  <si>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</si>
  <si>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</si>
  <si>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</si>
  <si>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</si>
  <si>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</si>
  <si>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</si>
  <si>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</si>
  <si>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ottobre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</si>
  <si>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</si>
  <si>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</si>
  <si>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</si>
  <si>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</si>
  <si>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</si>
  <si>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</si>
  <si>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</si>
  <si>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</si>
  <si>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</si>
  <si>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</si>
  <si>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</si>
  <si>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</si>
  <si>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</si>
  <si>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</si>
  <si>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</si>
  <si>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</si>
  <si>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</si>
  <si>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</si>
  <si>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</si>
  <si>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</si>
  <si>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</si>
  <si>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</si>
  <si>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</si>
  <si>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</si>
  <si>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</si>
  <si>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</si>
  <si>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</si>
  <si>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</si>
  <si>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</si>
  <si>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</si>
  <si>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</si>
  <si>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</si>
  <si>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</si>
  <si>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</si>
  <si>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</si>
  <si>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</si>
  <si>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</si>
  <si>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</si>
  <si>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</si>
  <si>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</si>
  <si>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</si>
  <si>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</si>
  <si>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</si>
  <si>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</si>
  <si>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</si>
  <si>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</si>
  <si>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</si>
  <si>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</si>
  <si>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</si>
  <si>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</si>
  <si>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</si>
  <si>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</si>
  <si>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</si>
  <si>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</si>
  <si>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gennaio-ottobre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</si>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</sst>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9" fillId="36" borderId="22" xfId="0" applyFont="1" applyFill="1" applyBorder="1" applyAlignment="1" applyProtection="1">
      <alignment horizontal="center" textRotation="90" wrapText="1"/>
      <protection/>
    </xf>
    <xf numFmtId="0" fontId="9" fillId="36" borderId="23" xfId="0" applyFont="1" applyFill="1" applyBorder="1" applyAlignment="1" applyProtection="1">
      <alignment horizontal="center" textRotation="90" wrapText="1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2" fillId="36" borderId="26" xfId="0" applyFont="1" applyFill="1" applyBorder="1" applyAlignment="1" applyProtection="1">
      <alignment horizontal="center" wrapText="1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 thickBo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51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25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3618</v>
      </c>
      <c r="D9" s="24">
        <v>0</v>
      </c>
      <c r="E9" s="24">
        <v>727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5784</v>
      </c>
      <c r="K9" s="27">
        <v>72605.95</v>
      </c>
      <c r="L9" s="28">
        <f aca="true" t="shared" si="1" ref="L9:L26">C9+D9+E9+F9-(I9+J9)+K9</f>
        <v>71166.95</v>
      </c>
      <c r="M9" s="25">
        <v>3297</v>
      </c>
      <c r="N9" s="29">
        <v>6037</v>
      </c>
      <c r="O9" s="25">
        <v>0</v>
      </c>
      <c r="P9" s="25">
        <v>0</v>
      </c>
      <c r="Q9" s="25">
        <v>0</v>
      </c>
      <c r="R9" s="25">
        <v>0</v>
      </c>
      <c r="S9" s="25">
        <v>41573.95</v>
      </c>
      <c r="T9" s="30">
        <v>20259</v>
      </c>
      <c r="U9" s="31">
        <f aca="true" t="shared" si="2" ref="U9:U19">SUM(M9:T9)</f>
        <v>71166.95</v>
      </c>
    </row>
    <row r="10" spans="1:21" ht="15" customHeight="1">
      <c r="A10" s="17">
        <v>2</v>
      </c>
      <c r="B10" s="17" t="s">
        <v>49</v>
      </c>
      <c r="C10" s="24">
        <v>10455</v>
      </c>
      <c r="D10" s="24">
        <v>0</v>
      </c>
      <c r="E10" s="24">
        <v>0</v>
      </c>
      <c r="F10" s="25">
        <v>9733</v>
      </c>
      <c r="G10" s="25">
        <v>10928</v>
      </c>
      <c r="H10" s="25">
        <v>10754</v>
      </c>
      <c r="I10" s="26">
        <f t="shared" si="0"/>
        <v>-174</v>
      </c>
      <c r="J10" s="25">
        <v>19246</v>
      </c>
      <c r="K10" s="27">
        <v>15211</v>
      </c>
      <c r="L10" s="28">
        <f t="shared" si="1"/>
        <v>16327</v>
      </c>
      <c r="M10" s="25">
        <v>4142</v>
      </c>
      <c r="N10" s="29">
        <v>0</v>
      </c>
      <c r="O10" s="25">
        <v>0</v>
      </c>
      <c r="P10" s="25">
        <v>0</v>
      </c>
      <c r="Q10" s="25">
        <v>66</v>
      </c>
      <c r="R10" s="25">
        <v>12119</v>
      </c>
      <c r="S10" s="25">
        <v>0</v>
      </c>
      <c r="T10" s="30">
        <v>0</v>
      </c>
      <c r="U10" s="31">
        <f t="shared" si="2"/>
        <v>16327</v>
      </c>
    </row>
    <row r="11" spans="1:21" ht="15" customHeight="1">
      <c r="A11" s="18">
        <v>3</v>
      </c>
      <c r="B11" s="18" t="s">
        <v>50</v>
      </c>
      <c r="C11" s="24">
        <v>131894</v>
      </c>
      <c r="D11" s="24">
        <v>40553</v>
      </c>
      <c r="E11" s="24">
        <v>0</v>
      </c>
      <c r="F11" s="24">
        <v>174055</v>
      </c>
      <c r="G11" s="25">
        <v>107918</v>
      </c>
      <c r="H11" s="25">
        <v>113216</v>
      </c>
      <c r="I11" s="26">
        <f t="shared" si="0"/>
        <v>5298</v>
      </c>
      <c r="J11" s="25">
        <v>341204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47856</v>
      </c>
      <c r="D12" s="24">
        <v>0</v>
      </c>
      <c r="E12" s="24">
        <v>0</v>
      </c>
      <c r="F12" s="25">
        <v>0</v>
      </c>
      <c r="G12" s="25">
        <v>32141</v>
      </c>
      <c r="H12" s="24">
        <v>33193</v>
      </c>
      <c r="I12" s="26">
        <f t="shared" si="0"/>
        <v>1052</v>
      </c>
      <c r="J12" s="25">
        <v>46804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46805</v>
      </c>
      <c r="D13" s="24">
        <v>0</v>
      </c>
      <c r="E13" s="24">
        <v>0</v>
      </c>
      <c r="F13" s="25">
        <v>0</v>
      </c>
      <c r="G13" s="25">
        <v>33964</v>
      </c>
      <c r="H13" s="25">
        <v>46608</v>
      </c>
      <c r="I13" s="26">
        <f t="shared" si="0"/>
        <v>12644</v>
      </c>
      <c r="J13" s="25">
        <v>39624</v>
      </c>
      <c r="K13" s="27">
        <v>33254</v>
      </c>
      <c r="L13" s="28">
        <f t="shared" si="1"/>
        <v>27791</v>
      </c>
      <c r="M13" s="25">
        <v>0</v>
      </c>
      <c r="N13" s="29">
        <v>0</v>
      </c>
      <c r="O13" s="25">
        <v>0</v>
      </c>
      <c r="P13" s="25">
        <v>0</v>
      </c>
      <c r="Q13" s="25">
        <v>27575</v>
      </c>
      <c r="R13" s="25">
        <v>0</v>
      </c>
      <c r="S13" s="25">
        <v>216</v>
      </c>
      <c r="T13" s="30">
        <v>0</v>
      </c>
      <c r="U13" s="31">
        <f t="shared" si="2"/>
        <v>27791</v>
      </c>
    </row>
    <row r="14" spans="1:21" ht="15" customHeight="1">
      <c r="A14" s="17">
        <v>6</v>
      </c>
      <c r="B14" s="17" t="s">
        <v>53</v>
      </c>
      <c r="C14" s="24">
        <v>30018</v>
      </c>
      <c r="D14" s="25">
        <v>0</v>
      </c>
      <c r="E14" s="25">
        <v>0</v>
      </c>
      <c r="F14" s="25">
        <v>0</v>
      </c>
      <c r="G14" s="25">
        <v>11144</v>
      </c>
      <c r="H14" s="25">
        <v>15885</v>
      </c>
      <c r="I14" s="26">
        <f t="shared" si="0"/>
        <v>4741</v>
      </c>
      <c r="J14" s="25">
        <v>25029</v>
      </c>
      <c r="K14" s="27">
        <v>19388</v>
      </c>
      <c r="L14" s="28">
        <f t="shared" si="1"/>
        <v>19636</v>
      </c>
      <c r="M14" s="25">
        <v>19441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195</v>
      </c>
      <c r="T14" s="30">
        <v>0</v>
      </c>
      <c r="U14" s="31">
        <f t="shared" si="2"/>
        <v>19636</v>
      </c>
    </row>
    <row r="15" spans="1:21" ht="15" customHeight="1">
      <c r="A15" s="17">
        <v>7</v>
      </c>
      <c r="B15" s="17" t="s">
        <v>54</v>
      </c>
      <c r="C15" s="24">
        <v>9992</v>
      </c>
      <c r="D15" s="25">
        <v>0</v>
      </c>
      <c r="E15" s="25">
        <v>0</v>
      </c>
      <c r="F15" s="25">
        <v>6501.38</v>
      </c>
      <c r="G15" s="25">
        <v>14725.07</v>
      </c>
      <c r="H15" s="25">
        <v>18562.83</v>
      </c>
      <c r="I15" s="26">
        <f t="shared" si="0"/>
        <v>3837.760000000002</v>
      </c>
      <c r="J15" s="25">
        <v>9268.62</v>
      </c>
      <c r="K15" s="27">
        <v>0</v>
      </c>
      <c r="L15" s="28">
        <f t="shared" si="1"/>
        <v>3386.999999999998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3387</v>
      </c>
      <c r="T15" s="30">
        <v>0</v>
      </c>
      <c r="U15" s="31">
        <f t="shared" si="2"/>
        <v>3387</v>
      </c>
    </row>
    <row r="16" spans="1:21" ht="15" customHeight="1">
      <c r="A16" s="17">
        <v>8</v>
      </c>
      <c r="B16" s="17" t="s">
        <v>55</v>
      </c>
      <c r="C16" s="24">
        <v>2523</v>
      </c>
      <c r="D16" s="25">
        <v>5721</v>
      </c>
      <c r="E16" s="25">
        <v>0</v>
      </c>
      <c r="F16" s="25">
        <v>0</v>
      </c>
      <c r="G16" s="25">
        <v>31671.66</v>
      </c>
      <c r="H16" s="25">
        <v>31016.19</v>
      </c>
      <c r="I16" s="26">
        <f t="shared" si="0"/>
        <v>-655.4700000000012</v>
      </c>
      <c r="J16" s="25">
        <v>6141.3</v>
      </c>
      <c r="K16" s="27">
        <v>12154</v>
      </c>
      <c r="L16" s="28">
        <f t="shared" si="1"/>
        <v>14912.170000000002</v>
      </c>
      <c r="M16" s="25">
        <v>0</v>
      </c>
      <c r="N16" s="29">
        <v>961.17</v>
      </c>
      <c r="O16" s="25">
        <v>0</v>
      </c>
      <c r="P16" s="25">
        <v>0</v>
      </c>
      <c r="Q16" s="25">
        <v>11977</v>
      </c>
      <c r="R16" s="25">
        <v>0</v>
      </c>
      <c r="S16" s="25">
        <v>1974</v>
      </c>
      <c r="T16" s="30">
        <v>0</v>
      </c>
      <c r="U16" s="31">
        <f t="shared" si="2"/>
        <v>14912.17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1700</v>
      </c>
      <c r="F17" s="25">
        <v>0</v>
      </c>
      <c r="G17" s="25">
        <v>8328</v>
      </c>
      <c r="H17" s="25">
        <v>7879</v>
      </c>
      <c r="I17" s="26">
        <f t="shared" si="0"/>
        <v>-449</v>
      </c>
      <c r="J17" s="25">
        <v>2149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3109.86</v>
      </c>
      <c r="F19" s="25">
        <v>20044.67</v>
      </c>
      <c r="G19" s="25">
        <v>11100.68</v>
      </c>
      <c r="H19" s="25">
        <v>22492.44</v>
      </c>
      <c r="I19" s="26">
        <f t="shared" si="0"/>
        <v>11391.759999999998</v>
      </c>
      <c r="J19" s="25">
        <v>6596.76</v>
      </c>
      <c r="K19" s="27">
        <v>6297.97</v>
      </c>
      <c r="L19" s="28">
        <f t="shared" si="1"/>
        <v>11463.980000000003</v>
      </c>
      <c r="M19" s="25">
        <v>0</v>
      </c>
      <c r="N19" s="29">
        <v>0</v>
      </c>
      <c r="O19" s="25">
        <v>0</v>
      </c>
      <c r="P19" s="25">
        <v>0</v>
      </c>
      <c r="Q19" s="25">
        <v>1869.05</v>
      </c>
      <c r="R19" s="25">
        <v>5133.86</v>
      </c>
      <c r="S19" s="25">
        <v>4461.06</v>
      </c>
      <c r="T19" s="30">
        <v>0</v>
      </c>
      <c r="U19" s="31">
        <f t="shared" si="2"/>
        <v>11463.970000000001</v>
      </c>
    </row>
    <row r="20" spans="1:21" ht="15" customHeight="1">
      <c r="A20" s="19"/>
      <c r="B20" s="19" t="s">
        <v>59</v>
      </c>
      <c r="C20" s="32">
        <f aca="true" t="shared" si="3" ref="C20:K20">SUM(C9:C19)</f>
        <v>283161</v>
      </c>
      <c r="D20" s="32">
        <f t="shared" si="3"/>
        <v>46274</v>
      </c>
      <c r="E20" s="32">
        <f t="shared" si="3"/>
        <v>5536.860000000001</v>
      </c>
      <c r="F20" s="32">
        <f t="shared" si="3"/>
        <v>210334.05</v>
      </c>
      <c r="G20" s="32">
        <f t="shared" si="3"/>
        <v>261920.41</v>
      </c>
      <c r="H20" s="32">
        <f t="shared" si="3"/>
        <v>299606.46</v>
      </c>
      <c r="I20" s="32">
        <f t="shared" si="3"/>
        <v>37686.05</v>
      </c>
      <c r="J20" s="32">
        <f t="shared" si="3"/>
        <v>501846.68</v>
      </c>
      <c r="K20" s="32">
        <f t="shared" si="3"/>
        <v>158910.92</v>
      </c>
      <c r="L20" s="33">
        <f t="shared" si="1"/>
        <v>164684.09999999995</v>
      </c>
      <c r="M20" s="32">
        <f aca="true" t="shared" si="4" ref="M20:U20">SUM(M9:M19)</f>
        <v>26880</v>
      </c>
      <c r="N20" s="32">
        <f t="shared" si="4"/>
        <v>6998.17</v>
      </c>
      <c r="O20" s="32">
        <f t="shared" si="4"/>
        <v>0</v>
      </c>
      <c r="P20" s="32">
        <f t="shared" si="4"/>
        <v>0</v>
      </c>
      <c r="Q20" s="32">
        <f t="shared" si="4"/>
        <v>41487.05</v>
      </c>
      <c r="R20" s="32">
        <f t="shared" si="4"/>
        <v>17252.86</v>
      </c>
      <c r="S20" s="32">
        <f t="shared" si="4"/>
        <v>51807.009999999995</v>
      </c>
      <c r="T20" s="32">
        <f t="shared" si="4"/>
        <v>20259</v>
      </c>
      <c r="U20" s="34">
        <f t="shared" si="4"/>
        <v>164684.09000000003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21860</v>
      </c>
      <c r="E21" s="25">
        <v>0</v>
      </c>
      <c r="F21" s="25">
        <v>0</v>
      </c>
      <c r="G21" s="25">
        <v>11450</v>
      </c>
      <c r="H21" s="25">
        <v>13334</v>
      </c>
      <c r="I21" s="26">
        <f>+H21-G21</f>
        <v>1884</v>
      </c>
      <c r="J21" s="25">
        <v>27305</v>
      </c>
      <c r="K21" s="27">
        <v>29518</v>
      </c>
      <c r="L21" s="28">
        <f t="shared" si="1"/>
        <v>22189</v>
      </c>
      <c r="M21" s="25">
        <v>0</v>
      </c>
      <c r="N21" s="29">
        <v>0</v>
      </c>
      <c r="O21" s="25">
        <v>15405</v>
      </c>
      <c r="P21" s="25">
        <v>0</v>
      </c>
      <c r="Q21" s="25">
        <v>6528</v>
      </c>
      <c r="R21" s="25">
        <v>0</v>
      </c>
      <c r="S21" s="25">
        <v>228</v>
      </c>
      <c r="T21" s="30">
        <v>28</v>
      </c>
      <c r="U21" s="31">
        <f>SUM(M21:T21)</f>
        <v>22189</v>
      </c>
    </row>
    <row r="22" spans="1:21" ht="15" customHeight="1">
      <c r="A22" s="17">
        <v>13</v>
      </c>
      <c r="B22" s="17" t="s">
        <v>61</v>
      </c>
      <c r="C22" s="24">
        <v>0</v>
      </c>
      <c r="D22" s="25">
        <v>894</v>
      </c>
      <c r="E22" s="25">
        <v>0</v>
      </c>
      <c r="F22" s="25">
        <v>9261</v>
      </c>
      <c r="G22" s="25">
        <v>80436</v>
      </c>
      <c r="H22" s="25">
        <v>66957</v>
      </c>
      <c r="I22" s="26">
        <f>+H22-G22</f>
        <v>-13479</v>
      </c>
      <c r="J22" s="25">
        <v>37426</v>
      </c>
      <c r="K22" s="27">
        <v>114453</v>
      </c>
      <c r="L22" s="28">
        <f t="shared" si="1"/>
        <v>100661</v>
      </c>
      <c r="M22" s="25">
        <v>42619</v>
      </c>
      <c r="N22" s="29">
        <v>0</v>
      </c>
      <c r="O22" s="25">
        <v>24882</v>
      </c>
      <c r="P22" s="25">
        <v>0</v>
      </c>
      <c r="Q22" s="25">
        <v>0</v>
      </c>
      <c r="R22" s="25">
        <v>33160</v>
      </c>
      <c r="S22" s="25">
        <v>0</v>
      </c>
      <c r="T22" s="30">
        <v>0</v>
      </c>
      <c r="U22" s="31">
        <f>SUM(M22:T22)</f>
        <v>100661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4161</v>
      </c>
      <c r="F23" s="25">
        <v>2751</v>
      </c>
      <c r="G23" s="25">
        <v>25762</v>
      </c>
      <c r="H23" s="25">
        <v>19385</v>
      </c>
      <c r="I23" s="26">
        <f>+H23-G23</f>
        <v>-6377</v>
      </c>
      <c r="J23" s="25">
        <v>31513</v>
      </c>
      <c r="K23" s="27">
        <v>18346</v>
      </c>
      <c r="L23" s="28">
        <f t="shared" si="1"/>
        <v>122</v>
      </c>
      <c r="M23" s="25">
        <v>0</v>
      </c>
      <c r="N23" s="29">
        <v>0</v>
      </c>
      <c r="O23" s="25">
        <v>0</v>
      </c>
      <c r="P23" s="25">
        <v>0</v>
      </c>
      <c r="Q23" s="25">
        <v>122</v>
      </c>
      <c r="R23" s="25">
        <v>0</v>
      </c>
      <c r="S23" s="25">
        <v>0</v>
      </c>
      <c r="T23" s="30">
        <v>0</v>
      </c>
      <c r="U23" s="31">
        <f>SUM(M23:T23)</f>
        <v>122</v>
      </c>
    </row>
    <row r="24" spans="1:21" ht="15" customHeight="1">
      <c r="A24" s="19"/>
      <c r="B24" s="19" t="s">
        <v>63</v>
      </c>
      <c r="C24" s="32">
        <f aca="true" t="shared" si="5" ref="C24:K24">SUM(C21:C23)</f>
        <v>0</v>
      </c>
      <c r="D24" s="32">
        <f t="shared" si="5"/>
        <v>22754</v>
      </c>
      <c r="E24" s="32">
        <f t="shared" si="5"/>
        <v>4161</v>
      </c>
      <c r="F24" s="32">
        <f t="shared" si="5"/>
        <v>12012</v>
      </c>
      <c r="G24" s="32">
        <f t="shared" si="5"/>
        <v>117648</v>
      </c>
      <c r="H24" s="32">
        <f t="shared" si="5"/>
        <v>99676</v>
      </c>
      <c r="I24" s="32">
        <f t="shared" si="5"/>
        <v>-17972</v>
      </c>
      <c r="J24" s="32">
        <f t="shared" si="5"/>
        <v>96244</v>
      </c>
      <c r="K24" s="35">
        <f t="shared" si="5"/>
        <v>162317</v>
      </c>
      <c r="L24" s="33">
        <f t="shared" si="1"/>
        <v>122972</v>
      </c>
      <c r="M24" s="32">
        <f aca="true" t="shared" si="6" ref="M24:U24">SUM(M21:M23)</f>
        <v>42619</v>
      </c>
      <c r="N24" s="32">
        <f t="shared" si="6"/>
        <v>0</v>
      </c>
      <c r="O24" s="32">
        <f t="shared" si="6"/>
        <v>40287</v>
      </c>
      <c r="P24" s="32">
        <f t="shared" si="6"/>
        <v>0</v>
      </c>
      <c r="Q24" s="32">
        <f t="shared" si="6"/>
        <v>6650</v>
      </c>
      <c r="R24" s="32">
        <f t="shared" si="6"/>
        <v>33160</v>
      </c>
      <c r="S24" s="32">
        <f t="shared" si="6"/>
        <v>228</v>
      </c>
      <c r="T24" s="32">
        <f t="shared" si="6"/>
        <v>28</v>
      </c>
      <c r="U24" s="34">
        <f t="shared" si="6"/>
        <v>122972</v>
      </c>
    </row>
    <row r="25" spans="1:21" ht="15" customHeight="1">
      <c r="A25" s="17">
        <v>15</v>
      </c>
      <c r="B25" s="17" t="s">
        <v>64</v>
      </c>
      <c r="C25" s="24">
        <v>11587</v>
      </c>
      <c r="D25" s="25">
        <v>1032.45</v>
      </c>
      <c r="E25" s="25">
        <v>1359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1032.45</v>
      </c>
      <c r="K25" s="27">
        <v>0</v>
      </c>
      <c r="L25" s="28">
        <f t="shared" si="1"/>
        <v>12946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12946</v>
      </c>
      <c r="T25" s="30">
        <v>0</v>
      </c>
      <c r="U25" s="31">
        <f>SUM(M25:T25)</f>
        <v>12946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1395</v>
      </c>
      <c r="E26" s="25">
        <v>0</v>
      </c>
      <c r="F26" s="25">
        <v>0</v>
      </c>
      <c r="G26" s="25">
        <v>1293</v>
      </c>
      <c r="H26" s="25">
        <v>2688</v>
      </c>
      <c r="I26" s="26">
        <f>+H26-G26</f>
        <v>1395</v>
      </c>
      <c r="J26" s="25">
        <v>0</v>
      </c>
      <c r="K26" s="27">
        <v>0</v>
      </c>
      <c r="L26" s="28">
        <f t="shared" si="1"/>
        <v>0</v>
      </c>
      <c r="M26" s="25">
        <v>0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0</v>
      </c>
    </row>
    <row r="27" spans="1:21" ht="15" customHeight="1">
      <c r="A27" s="19"/>
      <c r="B27" s="19" t="s">
        <v>66</v>
      </c>
      <c r="C27" s="32">
        <f aca="true" t="shared" si="7" ref="C27:I27">SUM(C25:C26)</f>
        <v>11587</v>
      </c>
      <c r="D27" s="32">
        <f t="shared" si="7"/>
        <v>2427.45</v>
      </c>
      <c r="E27" s="32">
        <f t="shared" si="7"/>
        <v>1359</v>
      </c>
      <c r="F27" s="32">
        <f t="shared" si="7"/>
        <v>0</v>
      </c>
      <c r="G27" s="32">
        <f t="shared" si="7"/>
        <v>1293</v>
      </c>
      <c r="H27" s="32">
        <f t="shared" si="7"/>
        <v>2688</v>
      </c>
      <c r="I27" s="32">
        <f t="shared" si="7"/>
        <v>1395</v>
      </c>
      <c r="J27" s="32">
        <f>K27+L27-(C27+D27+E27+F27)</f>
        <v>-1395</v>
      </c>
      <c r="K27" s="32">
        <f>SUM(J25:J26)</f>
        <v>1032.45</v>
      </c>
      <c r="L27" s="32">
        <f aca="true" t="shared" si="8" ref="L27:U27">SUM(L25:L26)</f>
        <v>12946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12946</v>
      </c>
      <c r="T27" s="32">
        <f t="shared" si="8"/>
        <v>0</v>
      </c>
      <c r="U27" s="34">
        <f t="shared" si="8"/>
        <v>12946</v>
      </c>
    </row>
    <row r="28" spans="1:21" ht="15" customHeight="1">
      <c r="A28" s="20"/>
      <c r="B28" s="20" t="s">
        <v>67</v>
      </c>
      <c r="C28" s="36">
        <f aca="true" t="shared" si="9" ref="C28:U28">+C20+C24+C27</f>
        <v>294748</v>
      </c>
      <c r="D28" s="36">
        <f t="shared" si="9"/>
        <v>71455.45</v>
      </c>
      <c r="E28" s="36">
        <f t="shared" si="9"/>
        <v>11056.86</v>
      </c>
      <c r="F28" s="36">
        <f t="shared" si="9"/>
        <v>222346.05</v>
      </c>
      <c r="G28" s="36">
        <f t="shared" si="9"/>
        <v>380861.41000000003</v>
      </c>
      <c r="H28" s="36">
        <f t="shared" si="9"/>
        <v>401970.46</v>
      </c>
      <c r="I28" s="36">
        <f t="shared" si="9"/>
        <v>21109.050000000003</v>
      </c>
      <c r="J28" s="36">
        <f t="shared" si="9"/>
        <v>596695.6799999999</v>
      </c>
      <c r="K28" s="36">
        <f t="shared" si="9"/>
        <v>322260.37000000005</v>
      </c>
      <c r="L28" s="36">
        <f t="shared" si="9"/>
        <v>300602.1</v>
      </c>
      <c r="M28" s="36">
        <f t="shared" si="9"/>
        <v>69499</v>
      </c>
      <c r="N28" s="36">
        <f t="shared" si="9"/>
        <v>6998.17</v>
      </c>
      <c r="O28" s="36">
        <f t="shared" si="9"/>
        <v>40287</v>
      </c>
      <c r="P28" s="36">
        <f t="shared" si="9"/>
        <v>0</v>
      </c>
      <c r="Q28" s="36">
        <f t="shared" si="9"/>
        <v>48137.05</v>
      </c>
      <c r="R28" s="36">
        <f t="shared" si="9"/>
        <v>50412.86</v>
      </c>
      <c r="S28" s="36">
        <f t="shared" si="9"/>
        <v>64981.009999999995</v>
      </c>
      <c r="T28" s="36">
        <f t="shared" si="9"/>
        <v>20287</v>
      </c>
      <c r="U28" s="37">
        <f t="shared" si="9"/>
        <v>300602.09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25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0</v>
      </c>
      <c r="E9" s="38">
        <v>0</v>
      </c>
      <c r="F9" s="38">
        <v>0</v>
      </c>
      <c r="G9" s="39">
        <v>17992</v>
      </c>
      <c r="H9" s="38">
        <v>15813</v>
      </c>
      <c r="I9" s="40">
        <f aca="true" t="shared" si="0" ref="I9:I17">+H9-G9</f>
        <v>-2179</v>
      </c>
      <c r="J9" s="41"/>
      <c r="K9" s="39">
        <v>109595</v>
      </c>
      <c r="L9" s="40">
        <f aca="true" t="shared" si="1" ref="L9:L17">+C9+D9+E9+F9-I9-J9+K9</f>
        <v>111774</v>
      </c>
      <c r="M9" s="39">
        <v>0</v>
      </c>
      <c r="N9" s="41"/>
      <c r="O9" s="39">
        <v>13001</v>
      </c>
      <c r="P9" s="39">
        <v>0</v>
      </c>
      <c r="Q9" s="39">
        <v>44771</v>
      </c>
      <c r="R9" s="39">
        <v>18563</v>
      </c>
      <c r="S9" s="39">
        <v>0</v>
      </c>
      <c r="T9" s="39">
        <v>35439</v>
      </c>
      <c r="U9" s="40">
        <f aca="true" t="shared" si="2" ref="U9:U17">SUM(M9:T9)</f>
        <v>111774</v>
      </c>
    </row>
    <row r="10" spans="1:21" ht="15" customHeight="1">
      <c r="A10" s="1">
        <v>18</v>
      </c>
      <c r="B10" s="1" t="s">
        <v>70</v>
      </c>
      <c r="C10" s="2"/>
      <c r="D10" s="38">
        <v>2880</v>
      </c>
      <c r="E10" s="38">
        <v>0</v>
      </c>
      <c r="F10" s="38">
        <v>0</v>
      </c>
      <c r="G10" s="39">
        <v>24492.75</v>
      </c>
      <c r="H10" s="38">
        <v>22777.45</v>
      </c>
      <c r="I10" s="40">
        <f t="shared" si="0"/>
        <v>-1715.2999999999993</v>
      </c>
      <c r="J10" s="41"/>
      <c r="K10" s="39">
        <v>59848</v>
      </c>
      <c r="L10" s="40">
        <f t="shared" si="1"/>
        <v>64443.3</v>
      </c>
      <c r="M10" s="39">
        <v>1</v>
      </c>
      <c r="N10" s="41"/>
      <c r="O10" s="39">
        <v>73</v>
      </c>
      <c r="P10" s="39">
        <v>0</v>
      </c>
      <c r="Q10" s="39">
        <v>27077</v>
      </c>
      <c r="R10" s="39">
        <v>17537</v>
      </c>
      <c r="S10" s="39">
        <v>669.3</v>
      </c>
      <c r="T10" s="39">
        <v>19086</v>
      </c>
      <c r="U10" s="40">
        <f t="shared" si="2"/>
        <v>64443.3</v>
      </c>
    </row>
    <row r="11" spans="1:21" ht="15" customHeight="1">
      <c r="A11" s="1">
        <v>19</v>
      </c>
      <c r="B11" s="1" t="s">
        <v>71</v>
      </c>
      <c r="C11" s="2"/>
      <c r="D11" s="38">
        <v>10891.3</v>
      </c>
      <c r="E11" s="38">
        <v>0</v>
      </c>
      <c r="F11" s="38">
        <v>0</v>
      </c>
      <c r="G11" s="39">
        <v>3234.81</v>
      </c>
      <c r="H11" s="38">
        <v>6454.35</v>
      </c>
      <c r="I11" s="40">
        <f t="shared" si="0"/>
        <v>3219.5400000000004</v>
      </c>
      <c r="J11" s="41"/>
      <c r="K11" s="39">
        <v>13747</v>
      </c>
      <c r="L11" s="40">
        <f t="shared" si="1"/>
        <v>21418.76</v>
      </c>
      <c r="M11" s="39">
        <v>0</v>
      </c>
      <c r="N11" s="41"/>
      <c r="O11" s="39">
        <v>9572</v>
      </c>
      <c r="P11" s="39">
        <v>0</v>
      </c>
      <c r="Q11" s="39">
        <v>133</v>
      </c>
      <c r="R11" s="39">
        <v>0</v>
      </c>
      <c r="S11" s="39">
        <v>0</v>
      </c>
      <c r="T11" s="39">
        <v>11713.76</v>
      </c>
      <c r="U11" s="40">
        <f t="shared" si="2"/>
        <v>21418.760000000002</v>
      </c>
    </row>
    <row r="12" spans="1:21" ht="15" customHeight="1">
      <c r="A12" s="1">
        <v>20</v>
      </c>
      <c r="B12" s="1" t="s">
        <v>72</v>
      </c>
      <c r="C12" s="2"/>
      <c r="D12" s="38">
        <v>9269</v>
      </c>
      <c r="E12" s="38">
        <v>0</v>
      </c>
      <c r="F12" s="38">
        <v>8043</v>
      </c>
      <c r="G12" s="39">
        <v>19162</v>
      </c>
      <c r="H12" s="38">
        <v>16194</v>
      </c>
      <c r="I12" s="40">
        <f t="shared" si="0"/>
        <v>-2968</v>
      </c>
      <c r="J12" s="41"/>
      <c r="K12" s="39">
        <v>36284</v>
      </c>
      <c r="L12" s="40">
        <f t="shared" si="1"/>
        <v>56564</v>
      </c>
      <c r="M12" s="39">
        <v>18356</v>
      </c>
      <c r="N12" s="41"/>
      <c r="O12" s="39">
        <v>6080</v>
      </c>
      <c r="P12" s="39">
        <v>0</v>
      </c>
      <c r="Q12" s="39">
        <v>32128</v>
      </c>
      <c r="R12" s="39">
        <v>0</v>
      </c>
      <c r="S12" s="39">
        <v>0</v>
      </c>
      <c r="T12" s="39">
        <v>0</v>
      </c>
      <c r="U12" s="40">
        <f t="shared" si="2"/>
        <v>56564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4151</v>
      </c>
      <c r="H13" s="38">
        <v>4956</v>
      </c>
      <c r="I13" s="40">
        <f t="shared" si="0"/>
        <v>805</v>
      </c>
      <c r="J13" s="41"/>
      <c r="K13" s="39">
        <v>4996</v>
      </c>
      <c r="L13" s="40">
        <f t="shared" si="1"/>
        <v>4191</v>
      </c>
      <c r="M13" s="39">
        <v>0</v>
      </c>
      <c r="N13" s="41"/>
      <c r="O13" s="39">
        <v>0</v>
      </c>
      <c r="P13" s="39">
        <v>0</v>
      </c>
      <c r="Q13" s="39">
        <v>4191</v>
      </c>
      <c r="R13" s="39">
        <v>0</v>
      </c>
      <c r="S13" s="39">
        <v>0</v>
      </c>
      <c r="T13" s="39">
        <v>0</v>
      </c>
      <c r="U13" s="40">
        <f t="shared" si="2"/>
        <v>4191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3987</v>
      </c>
      <c r="H14" s="38">
        <v>3890</v>
      </c>
      <c r="I14" s="40">
        <f t="shared" si="0"/>
        <v>-97</v>
      </c>
      <c r="J14" s="41"/>
      <c r="K14" s="39">
        <v>5034</v>
      </c>
      <c r="L14" s="40">
        <f t="shared" si="1"/>
        <v>5131</v>
      </c>
      <c r="M14" s="39">
        <v>0</v>
      </c>
      <c r="N14" s="41"/>
      <c r="O14" s="39">
        <v>0</v>
      </c>
      <c r="P14" s="39">
        <v>0</v>
      </c>
      <c r="Q14" s="39">
        <v>3431</v>
      </c>
      <c r="R14" s="39">
        <v>0</v>
      </c>
      <c r="S14" s="39">
        <v>0</v>
      </c>
      <c r="T14" s="39">
        <v>1700</v>
      </c>
      <c r="U14" s="40">
        <f t="shared" si="2"/>
        <v>5131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9138</v>
      </c>
      <c r="H16" s="38">
        <v>7332</v>
      </c>
      <c r="I16" s="40">
        <f t="shared" si="0"/>
        <v>-1806</v>
      </c>
      <c r="J16" s="41"/>
      <c r="K16" s="39">
        <v>5404</v>
      </c>
      <c r="L16" s="40">
        <f t="shared" si="1"/>
        <v>7210</v>
      </c>
      <c r="M16" s="39">
        <v>0</v>
      </c>
      <c r="N16" s="41"/>
      <c r="O16" s="39">
        <v>4149</v>
      </c>
      <c r="P16" s="39">
        <v>0</v>
      </c>
      <c r="Q16" s="39">
        <v>0</v>
      </c>
      <c r="R16" s="39">
        <v>3061</v>
      </c>
      <c r="S16" s="39">
        <v>0</v>
      </c>
      <c r="T16" s="39">
        <v>0</v>
      </c>
      <c r="U16" s="40">
        <f t="shared" si="2"/>
        <v>7210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16</v>
      </c>
      <c r="G17" s="38">
        <v>24466</v>
      </c>
      <c r="H17" s="38">
        <v>28649</v>
      </c>
      <c r="I17" s="40">
        <f t="shared" si="0"/>
        <v>4183</v>
      </c>
      <c r="J17" s="41"/>
      <c r="K17" s="39">
        <v>39138.76</v>
      </c>
      <c r="L17" s="40">
        <f t="shared" si="1"/>
        <v>34971.76</v>
      </c>
      <c r="M17" s="39">
        <v>0</v>
      </c>
      <c r="N17" s="41"/>
      <c r="O17" s="39">
        <v>0</v>
      </c>
      <c r="P17" s="39">
        <v>0</v>
      </c>
      <c r="Q17" s="39">
        <v>19547</v>
      </c>
      <c r="R17" s="39">
        <v>15424.76</v>
      </c>
      <c r="S17" s="39">
        <v>0</v>
      </c>
      <c r="T17" s="39">
        <v>0</v>
      </c>
      <c r="U17" s="40">
        <f t="shared" si="2"/>
        <v>34971.76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23040.3</v>
      </c>
      <c r="E18" s="43">
        <f t="shared" si="3"/>
        <v>0</v>
      </c>
      <c r="F18" s="43">
        <f t="shared" si="3"/>
        <v>8059</v>
      </c>
      <c r="G18" s="43">
        <f t="shared" si="3"/>
        <v>106623.56</v>
      </c>
      <c r="H18" s="43">
        <f t="shared" si="3"/>
        <v>106065.79999999999</v>
      </c>
      <c r="I18" s="44">
        <f t="shared" si="3"/>
        <v>-557.7599999999984</v>
      </c>
      <c r="J18" s="43">
        <f t="shared" si="3"/>
        <v>0</v>
      </c>
      <c r="K18" s="45">
        <f t="shared" si="3"/>
        <v>274046.76</v>
      </c>
      <c r="L18" s="44">
        <f t="shared" si="3"/>
        <v>305703.82</v>
      </c>
      <c r="M18" s="44">
        <f t="shared" si="3"/>
        <v>18357</v>
      </c>
      <c r="N18" s="44">
        <f t="shared" si="3"/>
        <v>0</v>
      </c>
      <c r="O18" s="43">
        <f t="shared" si="3"/>
        <v>32875</v>
      </c>
      <c r="P18" s="43">
        <f t="shared" si="3"/>
        <v>0</v>
      </c>
      <c r="Q18" s="43">
        <f t="shared" si="3"/>
        <v>131278</v>
      </c>
      <c r="R18" s="43">
        <f t="shared" si="3"/>
        <v>54585.76</v>
      </c>
      <c r="S18" s="43">
        <f t="shared" si="3"/>
        <v>669.3</v>
      </c>
      <c r="T18" s="43">
        <f t="shared" si="3"/>
        <v>67938.76</v>
      </c>
      <c r="U18" s="44">
        <f t="shared" si="3"/>
        <v>305703.82</v>
      </c>
    </row>
    <row r="22" spans="7:10" ht="15" customHeight="1">
      <c r="G22" s="58" t="s">
        <v>79</v>
      </c>
      <c r="H22" s="58"/>
      <c r="I22" s="58"/>
      <c r="J22" s="7">
        <f>+('semilavorati mensile'!J28)-('semilavorati mensile'!K28+'monomeri mensile'!K18)</f>
        <v>388.54999999981374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R4:R6"/>
    <mergeCell ref="S4:S6"/>
    <mergeCell ref="H4:H6"/>
    <mergeCell ref="I4:I6"/>
    <mergeCell ref="J4:J6"/>
    <mergeCell ref="K4:K6"/>
    <mergeCell ref="L4:L6"/>
    <mergeCell ref="M4:M6"/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3.0039062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2.57421875" style="0" customWidth="1"/>
    <col min="12" max="13" width="12.281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 thickBo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5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80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67155</v>
      </c>
      <c r="D9" s="24">
        <v>0</v>
      </c>
      <c r="E9" s="24">
        <v>8486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55184</v>
      </c>
      <c r="K9" s="27">
        <v>705040.34</v>
      </c>
      <c r="L9" s="28">
        <f aca="true" t="shared" si="1" ref="L9:L26">C9+D9+E9+F9-(I9+J9)+K9</f>
        <v>725497.34</v>
      </c>
      <c r="M9" s="25">
        <v>41980</v>
      </c>
      <c r="N9" s="29">
        <v>69120</v>
      </c>
      <c r="O9" s="25">
        <v>0</v>
      </c>
      <c r="P9" s="25">
        <v>0</v>
      </c>
      <c r="Q9" s="25">
        <v>0</v>
      </c>
      <c r="R9" s="25">
        <v>0</v>
      </c>
      <c r="S9" s="25">
        <v>581954.34</v>
      </c>
      <c r="T9" s="30">
        <v>32443</v>
      </c>
      <c r="U9" s="31">
        <f aca="true" t="shared" si="2" ref="U9:U19">SUM(M9:T9)</f>
        <v>725497.34</v>
      </c>
    </row>
    <row r="10" spans="1:21" ht="15" customHeight="1">
      <c r="A10" s="17">
        <v>2</v>
      </c>
      <c r="B10" s="17" t="s">
        <v>49</v>
      </c>
      <c r="C10" s="24">
        <v>130205</v>
      </c>
      <c r="D10" s="24">
        <v>0</v>
      </c>
      <c r="E10" s="24">
        <v>42</v>
      </c>
      <c r="F10" s="25">
        <v>83455</v>
      </c>
      <c r="G10" s="25">
        <v>9391</v>
      </c>
      <c r="H10" s="25">
        <v>10754</v>
      </c>
      <c r="I10" s="26">
        <f t="shared" si="0"/>
        <v>1363</v>
      </c>
      <c r="J10" s="25">
        <v>212697</v>
      </c>
      <c r="K10" s="27">
        <v>124787</v>
      </c>
      <c r="L10" s="28">
        <f t="shared" si="1"/>
        <v>124429</v>
      </c>
      <c r="M10" s="25">
        <v>60576</v>
      </c>
      <c r="N10" s="29">
        <v>0</v>
      </c>
      <c r="O10" s="25">
        <v>42207</v>
      </c>
      <c r="P10" s="25">
        <v>0</v>
      </c>
      <c r="Q10" s="25">
        <v>1100</v>
      </c>
      <c r="R10" s="25">
        <v>20418</v>
      </c>
      <c r="S10" s="25">
        <v>0</v>
      </c>
      <c r="T10" s="30">
        <v>128</v>
      </c>
      <c r="U10" s="31">
        <f t="shared" si="2"/>
        <v>124429</v>
      </c>
    </row>
    <row r="11" spans="1:21" ht="15" customHeight="1">
      <c r="A11" s="18">
        <v>3</v>
      </c>
      <c r="B11" s="18" t="s">
        <v>50</v>
      </c>
      <c r="C11" s="24">
        <v>1785579</v>
      </c>
      <c r="D11" s="24">
        <v>214436</v>
      </c>
      <c r="E11" s="24">
        <v>2751</v>
      </c>
      <c r="F11" s="24">
        <v>1596780</v>
      </c>
      <c r="G11" s="25">
        <v>66562</v>
      </c>
      <c r="H11" s="25">
        <v>113216</v>
      </c>
      <c r="I11" s="26">
        <f t="shared" si="0"/>
        <v>46654</v>
      </c>
      <c r="J11" s="25">
        <v>3552892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766115</v>
      </c>
      <c r="D12" s="24">
        <v>0</v>
      </c>
      <c r="E12" s="24">
        <v>1100</v>
      </c>
      <c r="F12" s="25">
        <v>0</v>
      </c>
      <c r="G12" s="25">
        <v>31984</v>
      </c>
      <c r="H12" s="24">
        <v>33193</v>
      </c>
      <c r="I12" s="26">
        <f t="shared" si="0"/>
        <v>1209</v>
      </c>
      <c r="J12" s="25">
        <v>766006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379853</v>
      </c>
      <c r="D13" s="24">
        <v>0</v>
      </c>
      <c r="E13" s="24">
        <v>0</v>
      </c>
      <c r="F13" s="25">
        <v>314783</v>
      </c>
      <c r="G13" s="25">
        <v>52093</v>
      </c>
      <c r="H13" s="25">
        <v>46608</v>
      </c>
      <c r="I13" s="26">
        <f t="shared" si="0"/>
        <v>-5485</v>
      </c>
      <c r="J13" s="25">
        <v>683210</v>
      </c>
      <c r="K13" s="27">
        <v>559043</v>
      </c>
      <c r="L13" s="28">
        <f t="shared" si="1"/>
        <v>575954</v>
      </c>
      <c r="M13" s="25">
        <v>0</v>
      </c>
      <c r="N13" s="29">
        <v>0</v>
      </c>
      <c r="O13" s="25">
        <v>0</v>
      </c>
      <c r="P13" s="25">
        <v>0</v>
      </c>
      <c r="Q13" s="25">
        <v>243054</v>
      </c>
      <c r="R13" s="25">
        <v>332431</v>
      </c>
      <c r="S13" s="25">
        <v>469</v>
      </c>
      <c r="T13" s="30">
        <v>0</v>
      </c>
      <c r="U13" s="31">
        <f t="shared" si="2"/>
        <v>575954</v>
      </c>
    </row>
    <row r="14" spans="1:21" ht="15" customHeight="1">
      <c r="A14" s="17">
        <v>6</v>
      </c>
      <c r="B14" s="17" t="s">
        <v>53</v>
      </c>
      <c r="C14" s="24">
        <v>314135</v>
      </c>
      <c r="D14" s="25">
        <v>0</v>
      </c>
      <c r="E14" s="25">
        <v>0</v>
      </c>
      <c r="F14" s="25">
        <v>0</v>
      </c>
      <c r="G14" s="25">
        <v>4905</v>
      </c>
      <c r="H14" s="25">
        <v>15885</v>
      </c>
      <c r="I14" s="26">
        <f t="shared" si="0"/>
        <v>10980</v>
      </c>
      <c r="J14" s="25">
        <v>307782</v>
      </c>
      <c r="K14" s="27">
        <v>231167</v>
      </c>
      <c r="L14" s="28">
        <f t="shared" si="1"/>
        <v>226540</v>
      </c>
      <c r="M14" s="25">
        <v>220389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2678</v>
      </c>
      <c r="T14" s="30">
        <v>0</v>
      </c>
      <c r="U14" s="31">
        <f t="shared" si="2"/>
        <v>226540</v>
      </c>
    </row>
    <row r="15" spans="1:21" ht="15" customHeight="1">
      <c r="A15" s="17">
        <v>7</v>
      </c>
      <c r="B15" s="17" t="s">
        <v>54</v>
      </c>
      <c r="C15" s="24">
        <v>84462</v>
      </c>
      <c r="D15" s="25">
        <v>0</v>
      </c>
      <c r="E15" s="25">
        <v>0</v>
      </c>
      <c r="F15" s="25">
        <v>49278</v>
      </c>
      <c r="G15" s="25">
        <v>11376.47</v>
      </c>
      <c r="H15" s="25">
        <v>18562.83</v>
      </c>
      <c r="I15" s="26">
        <f t="shared" si="0"/>
        <v>7186.360000000002</v>
      </c>
      <c r="J15" s="25">
        <v>96192.64</v>
      </c>
      <c r="K15" s="27">
        <v>0</v>
      </c>
      <c r="L15" s="28">
        <f t="shared" si="1"/>
        <v>30361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30361</v>
      </c>
      <c r="T15" s="30">
        <v>0</v>
      </c>
      <c r="U15" s="31">
        <f t="shared" si="2"/>
        <v>30361</v>
      </c>
    </row>
    <row r="16" spans="1:21" ht="15" customHeight="1">
      <c r="A16" s="17">
        <v>8</v>
      </c>
      <c r="B16" s="17" t="s">
        <v>55</v>
      </c>
      <c r="C16" s="24">
        <v>41218</v>
      </c>
      <c r="D16" s="25">
        <v>76553.03</v>
      </c>
      <c r="E16" s="25">
        <v>0</v>
      </c>
      <c r="F16" s="25">
        <v>0</v>
      </c>
      <c r="G16" s="25">
        <v>30083.62</v>
      </c>
      <c r="H16" s="25">
        <v>31016.19</v>
      </c>
      <c r="I16" s="26">
        <f t="shared" si="0"/>
        <v>932.5699999999997</v>
      </c>
      <c r="J16" s="25">
        <v>53211.7</v>
      </c>
      <c r="K16" s="27">
        <v>120317</v>
      </c>
      <c r="L16" s="28">
        <f t="shared" si="1"/>
        <v>183943.76</v>
      </c>
      <c r="M16" s="25">
        <v>0</v>
      </c>
      <c r="N16" s="29">
        <v>18800.76</v>
      </c>
      <c r="O16" s="25">
        <v>17951</v>
      </c>
      <c r="P16" s="25">
        <v>0</v>
      </c>
      <c r="Q16" s="25">
        <v>92688</v>
      </c>
      <c r="R16" s="25">
        <v>13846</v>
      </c>
      <c r="S16" s="25">
        <v>40658</v>
      </c>
      <c r="T16" s="30">
        <v>0</v>
      </c>
      <c r="U16" s="31">
        <f t="shared" si="2"/>
        <v>183943.76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394</v>
      </c>
      <c r="E17" s="25">
        <v>4736</v>
      </c>
      <c r="F17" s="25">
        <v>0</v>
      </c>
      <c r="G17" s="25">
        <v>8004</v>
      </c>
      <c r="H17" s="25">
        <v>7879</v>
      </c>
      <c r="I17" s="26">
        <f t="shared" si="0"/>
        <v>-125</v>
      </c>
      <c r="J17" s="25">
        <v>9411</v>
      </c>
      <c r="K17" s="27">
        <v>5256</v>
      </c>
      <c r="L17" s="28">
        <f t="shared" si="1"/>
        <v>1100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1100</v>
      </c>
      <c r="U17" s="31">
        <f t="shared" si="2"/>
        <v>1100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15434.68</v>
      </c>
      <c r="F19" s="25">
        <v>100762.38</v>
      </c>
      <c r="G19" s="25">
        <v>16289.18</v>
      </c>
      <c r="H19" s="25">
        <v>22492.44</v>
      </c>
      <c r="I19" s="26">
        <f t="shared" si="0"/>
        <v>6203.259999999998</v>
      </c>
      <c r="J19" s="25">
        <v>65205.58</v>
      </c>
      <c r="K19" s="27">
        <v>62303.29</v>
      </c>
      <c r="L19" s="28">
        <f t="shared" si="1"/>
        <v>107091.51000000001</v>
      </c>
      <c r="M19" s="25">
        <v>0</v>
      </c>
      <c r="N19" s="29">
        <v>0</v>
      </c>
      <c r="O19" s="25">
        <v>0</v>
      </c>
      <c r="P19" s="25">
        <v>0</v>
      </c>
      <c r="Q19" s="25">
        <v>18082.18</v>
      </c>
      <c r="R19" s="25">
        <v>46736.9</v>
      </c>
      <c r="S19" s="25">
        <v>42272.4</v>
      </c>
      <c r="T19" s="30">
        <v>0</v>
      </c>
      <c r="U19" s="31">
        <f t="shared" si="2"/>
        <v>107091.48000000001</v>
      </c>
    </row>
    <row r="20" spans="1:21" ht="15" customHeight="1">
      <c r="A20" s="19"/>
      <c r="B20" s="19" t="s">
        <v>59</v>
      </c>
      <c r="C20" s="32">
        <f aca="true" t="shared" si="3" ref="C20:K20">SUM(C9:C19)</f>
        <v>3568722</v>
      </c>
      <c r="D20" s="32">
        <f t="shared" si="3"/>
        <v>291383.03</v>
      </c>
      <c r="E20" s="32">
        <f t="shared" si="3"/>
        <v>32549.68</v>
      </c>
      <c r="F20" s="32">
        <f t="shared" si="3"/>
        <v>2145058.38</v>
      </c>
      <c r="G20" s="32">
        <f t="shared" si="3"/>
        <v>230688.27</v>
      </c>
      <c r="H20" s="32">
        <f t="shared" si="3"/>
        <v>299606.46</v>
      </c>
      <c r="I20" s="32">
        <f t="shared" si="3"/>
        <v>68918.19</v>
      </c>
      <c r="J20" s="32">
        <f t="shared" si="3"/>
        <v>5801791.92</v>
      </c>
      <c r="K20" s="32">
        <f t="shared" si="3"/>
        <v>1807913.63</v>
      </c>
      <c r="L20" s="33">
        <f t="shared" si="1"/>
        <v>1974916.6099999994</v>
      </c>
      <c r="M20" s="32">
        <f aca="true" t="shared" si="4" ref="M20:U20">SUM(M9:M19)</f>
        <v>322945</v>
      </c>
      <c r="N20" s="32">
        <f t="shared" si="4"/>
        <v>87920.76</v>
      </c>
      <c r="O20" s="32">
        <f t="shared" si="4"/>
        <v>60158</v>
      </c>
      <c r="P20" s="32">
        <f t="shared" si="4"/>
        <v>0</v>
      </c>
      <c r="Q20" s="32">
        <f t="shared" si="4"/>
        <v>354924.18</v>
      </c>
      <c r="R20" s="32">
        <f t="shared" si="4"/>
        <v>416904.9</v>
      </c>
      <c r="S20" s="32">
        <f t="shared" si="4"/>
        <v>698392.74</v>
      </c>
      <c r="T20" s="32">
        <f t="shared" si="4"/>
        <v>33671</v>
      </c>
      <c r="U20" s="34">
        <f t="shared" si="4"/>
        <v>1974916.5799999998</v>
      </c>
    </row>
    <row r="21" spans="1:21" ht="15" customHeight="1">
      <c r="A21" s="17">
        <v>12</v>
      </c>
      <c r="B21" s="17" t="s">
        <v>60</v>
      </c>
      <c r="C21" s="24">
        <v>24122</v>
      </c>
      <c r="D21" s="25">
        <v>230371</v>
      </c>
      <c r="E21" s="25">
        <v>0</v>
      </c>
      <c r="F21" s="25">
        <v>0</v>
      </c>
      <c r="G21" s="25">
        <v>12744</v>
      </c>
      <c r="H21" s="25">
        <v>13334</v>
      </c>
      <c r="I21" s="26">
        <f>+H21-G21</f>
        <v>590</v>
      </c>
      <c r="J21" s="25">
        <v>340231</v>
      </c>
      <c r="K21" s="27">
        <v>433431</v>
      </c>
      <c r="L21" s="28">
        <f t="shared" si="1"/>
        <v>347103</v>
      </c>
      <c r="M21" s="25">
        <v>114216</v>
      </c>
      <c r="N21" s="29">
        <v>0</v>
      </c>
      <c r="O21" s="25">
        <v>124579</v>
      </c>
      <c r="P21" s="25">
        <v>0</v>
      </c>
      <c r="Q21" s="25">
        <v>84406</v>
      </c>
      <c r="R21" s="25">
        <v>18085</v>
      </c>
      <c r="S21" s="25">
        <v>5789</v>
      </c>
      <c r="T21" s="30">
        <v>28</v>
      </c>
      <c r="U21" s="31">
        <f>SUM(M21:T21)</f>
        <v>347103</v>
      </c>
    </row>
    <row r="22" spans="1:21" ht="15" customHeight="1">
      <c r="A22" s="17">
        <v>13</v>
      </c>
      <c r="B22" s="17" t="s">
        <v>61</v>
      </c>
      <c r="C22" s="24">
        <v>60498</v>
      </c>
      <c r="D22" s="25">
        <v>14025</v>
      </c>
      <c r="E22" s="25">
        <v>13948</v>
      </c>
      <c r="F22" s="25">
        <v>76039</v>
      </c>
      <c r="G22" s="25">
        <v>65202</v>
      </c>
      <c r="H22" s="25">
        <v>66957</v>
      </c>
      <c r="I22" s="26">
        <f>+H22-G22</f>
        <v>1755</v>
      </c>
      <c r="J22" s="25">
        <v>340563</v>
      </c>
      <c r="K22" s="27">
        <v>1561615</v>
      </c>
      <c r="L22" s="28">
        <f t="shared" si="1"/>
        <v>1383807</v>
      </c>
      <c r="M22" s="25">
        <v>891511</v>
      </c>
      <c r="N22" s="29">
        <v>0</v>
      </c>
      <c r="O22" s="25">
        <v>233777</v>
      </c>
      <c r="P22" s="25">
        <v>0</v>
      </c>
      <c r="Q22" s="25">
        <v>60566</v>
      </c>
      <c r="R22" s="25">
        <v>197953</v>
      </c>
      <c r="S22" s="25">
        <v>0</v>
      </c>
      <c r="T22" s="30">
        <v>0</v>
      </c>
      <c r="U22" s="31">
        <f>SUM(M22:T22)</f>
        <v>1383807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44902</v>
      </c>
      <c r="F23" s="25">
        <v>28424</v>
      </c>
      <c r="G23" s="25">
        <v>18048</v>
      </c>
      <c r="H23" s="25">
        <v>19385</v>
      </c>
      <c r="I23" s="26">
        <f>+H23-G23</f>
        <v>1337</v>
      </c>
      <c r="J23" s="25">
        <v>267257</v>
      </c>
      <c r="K23" s="27">
        <v>197072</v>
      </c>
      <c r="L23" s="28">
        <f t="shared" si="1"/>
        <v>4345</v>
      </c>
      <c r="M23" s="25">
        <v>0</v>
      </c>
      <c r="N23" s="29">
        <v>0</v>
      </c>
      <c r="O23" s="25">
        <v>0</v>
      </c>
      <c r="P23" s="25">
        <v>0</v>
      </c>
      <c r="Q23" s="25">
        <v>4345</v>
      </c>
      <c r="R23" s="25">
        <v>0</v>
      </c>
      <c r="S23" s="25">
        <v>0</v>
      </c>
      <c r="T23" s="30">
        <v>0</v>
      </c>
      <c r="U23" s="31">
        <f>SUM(M23:T23)</f>
        <v>4345</v>
      </c>
    </row>
    <row r="24" spans="1:21" ht="15" customHeight="1">
      <c r="A24" s="19"/>
      <c r="B24" s="19" t="s">
        <v>63</v>
      </c>
      <c r="C24" s="32">
        <f aca="true" t="shared" si="5" ref="C24:K24">SUM(C21:C23)</f>
        <v>87161</v>
      </c>
      <c r="D24" s="32">
        <f t="shared" si="5"/>
        <v>244396</v>
      </c>
      <c r="E24" s="32">
        <f t="shared" si="5"/>
        <v>58850</v>
      </c>
      <c r="F24" s="32">
        <f t="shared" si="5"/>
        <v>104463</v>
      </c>
      <c r="G24" s="32">
        <f t="shared" si="5"/>
        <v>95994</v>
      </c>
      <c r="H24" s="32">
        <f t="shared" si="5"/>
        <v>99676</v>
      </c>
      <c r="I24" s="32">
        <f t="shared" si="5"/>
        <v>3682</v>
      </c>
      <c r="J24" s="32">
        <f t="shared" si="5"/>
        <v>948051</v>
      </c>
      <c r="K24" s="35">
        <f t="shared" si="5"/>
        <v>2192118</v>
      </c>
      <c r="L24" s="33">
        <f t="shared" si="1"/>
        <v>1735255</v>
      </c>
      <c r="M24" s="32">
        <f aca="true" t="shared" si="6" ref="M24:U24">SUM(M21:M23)</f>
        <v>1005727</v>
      </c>
      <c r="N24" s="32">
        <f t="shared" si="6"/>
        <v>0</v>
      </c>
      <c r="O24" s="32">
        <f t="shared" si="6"/>
        <v>358356</v>
      </c>
      <c r="P24" s="32">
        <f t="shared" si="6"/>
        <v>0</v>
      </c>
      <c r="Q24" s="32">
        <f t="shared" si="6"/>
        <v>149317</v>
      </c>
      <c r="R24" s="32">
        <f t="shared" si="6"/>
        <v>216038</v>
      </c>
      <c r="S24" s="32">
        <f t="shared" si="6"/>
        <v>5789</v>
      </c>
      <c r="T24" s="32">
        <f t="shared" si="6"/>
        <v>28</v>
      </c>
      <c r="U24" s="34">
        <f t="shared" si="6"/>
        <v>1735255</v>
      </c>
    </row>
    <row r="25" spans="1:21" ht="15" customHeight="1">
      <c r="A25" s="17">
        <v>15</v>
      </c>
      <c r="B25" s="17" t="s">
        <v>64</v>
      </c>
      <c r="C25" s="24">
        <v>128590</v>
      </c>
      <c r="D25" s="25">
        <v>9083.07</v>
      </c>
      <c r="E25" s="25">
        <v>14377.21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9083.07</v>
      </c>
      <c r="K25" s="27">
        <v>0</v>
      </c>
      <c r="L25" s="28">
        <f t="shared" si="1"/>
        <v>142967.21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142967.21</v>
      </c>
      <c r="T25" s="30">
        <v>0</v>
      </c>
      <c r="U25" s="31">
        <f>SUM(M25:T25)</f>
        <v>142967.21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31447</v>
      </c>
      <c r="E26" s="25">
        <v>0</v>
      </c>
      <c r="F26" s="25">
        <v>1484</v>
      </c>
      <c r="G26" s="25">
        <v>1309</v>
      </c>
      <c r="H26" s="25">
        <v>2688</v>
      </c>
      <c r="I26" s="26">
        <f>+H26-G26</f>
        <v>1379</v>
      </c>
      <c r="J26" s="25">
        <v>31552</v>
      </c>
      <c r="K26" s="27">
        <v>31552</v>
      </c>
      <c r="L26" s="28">
        <f t="shared" si="1"/>
        <v>31552</v>
      </c>
      <c r="M26" s="25">
        <v>31552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31552</v>
      </c>
    </row>
    <row r="27" spans="1:21" ht="15" customHeight="1">
      <c r="A27" s="19"/>
      <c r="B27" s="19" t="s">
        <v>66</v>
      </c>
      <c r="C27" s="32">
        <f aca="true" t="shared" si="7" ref="C27:I27">SUM(C25:C26)</f>
        <v>128590</v>
      </c>
      <c r="D27" s="32">
        <f t="shared" si="7"/>
        <v>40530.07</v>
      </c>
      <c r="E27" s="32">
        <f t="shared" si="7"/>
        <v>14377.21</v>
      </c>
      <c r="F27" s="32">
        <f t="shared" si="7"/>
        <v>1484</v>
      </c>
      <c r="G27" s="32">
        <f t="shared" si="7"/>
        <v>1309</v>
      </c>
      <c r="H27" s="32">
        <f t="shared" si="7"/>
        <v>2688</v>
      </c>
      <c r="I27" s="32">
        <f t="shared" si="7"/>
        <v>1379</v>
      </c>
      <c r="J27" s="32">
        <f>K27+L27-(C27+D27+E27+F27)</f>
        <v>30173</v>
      </c>
      <c r="K27" s="32">
        <f>SUM(J25:J26)</f>
        <v>40635.07</v>
      </c>
      <c r="L27" s="32">
        <f aca="true" t="shared" si="8" ref="L27:U27">SUM(L25:L26)</f>
        <v>174519.21</v>
      </c>
      <c r="M27" s="32">
        <f t="shared" si="8"/>
        <v>31552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142967.21</v>
      </c>
      <c r="T27" s="32">
        <f t="shared" si="8"/>
        <v>0</v>
      </c>
      <c r="U27" s="34">
        <f t="shared" si="8"/>
        <v>174519.21</v>
      </c>
    </row>
    <row r="28" spans="1:21" ht="15" customHeight="1">
      <c r="A28" s="20"/>
      <c r="B28" s="20" t="s">
        <v>67</v>
      </c>
      <c r="C28" s="36">
        <f aca="true" t="shared" si="9" ref="C28:U28">+C20+C24+C27</f>
        <v>3784473</v>
      </c>
      <c r="D28" s="36">
        <f t="shared" si="9"/>
        <v>576309.1</v>
      </c>
      <c r="E28" s="36">
        <f t="shared" si="9"/>
        <v>105776.88999999998</v>
      </c>
      <c r="F28" s="36">
        <f t="shared" si="9"/>
        <v>2251005.38</v>
      </c>
      <c r="G28" s="36">
        <f t="shared" si="9"/>
        <v>327991.27</v>
      </c>
      <c r="H28" s="36">
        <f t="shared" si="9"/>
        <v>401970.46</v>
      </c>
      <c r="I28" s="36">
        <f t="shared" si="9"/>
        <v>73979.19</v>
      </c>
      <c r="J28" s="36">
        <f t="shared" si="9"/>
        <v>6780015.92</v>
      </c>
      <c r="K28" s="36">
        <f t="shared" si="9"/>
        <v>4040666.6999999997</v>
      </c>
      <c r="L28" s="36">
        <f t="shared" si="9"/>
        <v>3884690.8199999994</v>
      </c>
      <c r="M28" s="36">
        <f t="shared" si="9"/>
        <v>1360224</v>
      </c>
      <c r="N28" s="36">
        <f t="shared" si="9"/>
        <v>87920.76</v>
      </c>
      <c r="O28" s="36">
        <f t="shared" si="9"/>
        <v>418514</v>
      </c>
      <c r="P28" s="36">
        <f t="shared" si="9"/>
        <v>0</v>
      </c>
      <c r="Q28" s="36">
        <f t="shared" si="9"/>
        <v>504241.18</v>
      </c>
      <c r="R28" s="36">
        <f t="shared" si="9"/>
        <v>632942.9</v>
      </c>
      <c r="S28" s="36">
        <f t="shared" si="9"/>
        <v>847148.95</v>
      </c>
      <c r="T28" s="36">
        <f t="shared" si="9"/>
        <v>33699</v>
      </c>
      <c r="U28" s="37">
        <f t="shared" si="9"/>
        <v>3884690.79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5" width="9.7109375" style="0" customWidth="1"/>
    <col min="6" max="6" width="11.140625" style="0" customWidth="1"/>
    <col min="7" max="7" width="11.57421875" style="0" customWidth="1"/>
    <col min="8" max="8" width="12.28125" style="0" customWidth="1"/>
    <col min="9" max="9" width="10.8515625" style="0" customWidth="1"/>
    <col min="10" max="10" width="11.8515625" style="0" customWidth="1"/>
    <col min="11" max="11" width="12.8515625" style="0" customWidth="1"/>
    <col min="12" max="12" width="12.28125" style="0" customWidth="1"/>
    <col min="13" max="13" width="11.140625" style="0" customWidth="1"/>
    <col min="14" max="14" width="9.7109375" style="0" customWidth="1"/>
    <col min="15" max="15" width="11.00390625" style="0" customWidth="1"/>
    <col min="16" max="16" width="9.7109375" style="0" customWidth="1"/>
    <col min="17" max="17" width="13.140625" style="0" customWidth="1"/>
    <col min="18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80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32900</v>
      </c>
      <c r="E9" s="38">
        <v>0</v>
      </c>
      <c r="F9" s="38">
        <v>0</v>
      </c>
      <c r="G9" s="39">
        <v>15530</v>
      </c>
      <c r="H9" s="38">
        <v>15813</v>
      </c>
      <c r="I9" s="40">
        <f aca="true" t="shared" si="0" ref="I9:I17">+H9-G9</f>
        <v>283</v>
      </c>
      <c r="J9" s="41"/>
      <c r="K9" s="39">
        <v>1037354</v>
      </c>
      <c r="L9" s="40">
        <f aca="true" t="shared" si="1" ref="L9:L17">+C9+D9+E9+F9-I9-J9+K9</f>
        <v>1069971</v>
      </c>
      <c r="M9" s="39">
        <v>11560</v>
      </c>
      <c r="N9" s="41"/>
      <c r="O9" s="39">
        <v>67779</v>
      </c>
      <c r="P9" s="39">
        <v>0</v>
      </c>
      <c r="Q9" s="39">
        <v>304986</v>
      </c>
      <c r="R9" s="39">
        <v>329465</v>
      </c>
      <c r="S9" s="39">
        <v>32291</v>
      </c>
      <c r="T9" s="39">
        <v>323890</v>
      </c>
      <c r="U9" s="40">
        <f aca="true" t="shared" si="2" ref="U9:U17">SUM(M9:T9)</f>
        <v>1069971</v>
      </c>
    </row>
    <row r="10" spans="1:21" ht="15" customHeight="1">
      <c r="A10" s="1">
        <v>18</v>
      </c>
      <c r="B10" s="1" t="s">
        <v>70</v>
      </c>
      <c r="C10" s="2"/>
      <c r="D10" s="38">
        <v>174634</v>
      </c>
      <c r="E10" s="38">
        <v>3997.41</v>
      </c>
      <c r="F10" s="38">
        <v>2073</v>
      </c>
      <c r="G10" s="39">
        <v>15311.61</v>
      </c>
      <c r="H10" s="38">
        <v>22777.45</v>
      </c>
      <c r="I10" s="40">
        <f t="shared" si="0"/>
        <v>7465.84</v>
      </c>
      <c r="J10" s="41"/>
      <c r="K10" s="39">
        <v>595389</v>
      </c>
      <c r="L10" s="40">
        <f t="shared" si="1"/>
        <v>768627.5700000001</v>
      </c>
      <c r="M10" s="39">
        <v>6801</v>
      </c>
      <c r="N10" s="41"/>
      <c r="O10" s="39">
        <v>141996</v>
      </c>
      <c r="P10" s="39">
        <v>0</v>
      </c>
      <c r="Q10" s="39">
        <v>210552</v>
      </c>
      <c r="R10" s="39">
        <v>91136</v>
      </c>
      <c r="S10" s="39">
        <v>34644.57</v>
      </c>
      <c r="T10" s="39">
        <v>283498</v>
      </c>
      <c r="U10" s="40">
        <f t="shared" si="2"/>
        <v>768627.5700000001</v>
      </c>
    </row>
    <row r="11" spans="1:21" ht="15" customHeight="1">
      <c r="A11" s="1">
        <v>19</v>
      </c>
      <c r="B11" s="1" t="s">
        <v>71</v>
      </c>
      <c r="C11" s="2"/>
      <c r="D11" s="38">
        <v>65858</v>
      </c>
      <c r="E11" s="38">
        <v>0</v>
      </c>
      <c r="F11" s="38">
        <v>0</v>
      </c>
      <c r="G11" s="39">
        <v>7450.46</v>
      </c>
      <c r="H11" s="38">
        <v>6454.35</v>
      </c>
      <c r="I11" s="40">
        <f t="shared" si="0"/>
        <v>-996.1099999999997</v>
      </c>
      <c r="J11" s="41"/>
      <c r="K11" s="39">
        <v>142008</v>
      </c>
      <c r="L11" s="40">
        <f t="shared" si="1"/>
        <v>208862.11</v>
      </c>
      <c r="M11" s="39">
        <v>0</v>
      </c>
      <c r="N11" s="41"/>
      <c r="O11" s="39">
        <v>65881</v>
      </c>
      <c r="P11" s="39">
        <v>0</v>
      </c>
      <c r="Q11" s="39">
        <v>6957</v>
      </c>
      <c r="R11" s="39">
        <v>10289</v>
      </c>
      <c r="S11" s="39">
        <v>0</v>
      </c>
      <c r="T11" s="39">
        <v>125735.11</v>
      </c>
      <c r="U11" s="40">
        <f t="shared" si="2"/>
        <v>208862.11</v>
      </c>
    </row>
    <row r="12" spans="1:21" ht="15" customHeight="1">
      <c r="A12" s="1">
        <v>20</v>
      </c>
      <c r="B12" s="1" t="s">
        <v>72</v>
      </c>
      <c r="C12" s="2"/>
      <c r="D12" s="38">
        <v>97774</v>
      </c>
      <c r="E12" s="38">
        <v>0</v>
      </c>
      <c r="F12" s="38">
        <v>104135</v>
      </c>
      <c r="G12" s="39">
        <v>19430</v>
      </c>
      <c r="H12" s="38">
        <v>16194</v>
      </c>
      <c r="I12" s="40">
        <f t="shared" si="0"/>
        <v>-3236</v>
      </c>
      <c r="J12" s="41"/>
      <c r="K12" s="39">
        <v>377436</v>
      </c>
      <c r="L12" s="40">
        <f t="shared" si="1"/>
        <v>582581</v>
      </c>
      <c r="M12" s="39">
        <v>158373</v>
      </c>
      <c r="N12" s="41"/>
      <c r="O12" s="39">
        <v>51350</v>
      </c>
      <c r="P12" s="39">
        <v>0</v>
      </c>
      <c r="Q12" s="39">
        <v>357161</v>
      </c>
      <c r="R12" s="39">
        <v>15218</v>
      </c>
      <c r="S12" s="39">
        <v>0</v>
      </c>
      <c r="T12" s="39">
        <v>479</v>
      </c>
      <c r="U12" s="40">
        <f t="shared" si="2"/>
        <v>582581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4956</v>
      </c>
      <c r="I13" s="40">
        <f t="shared" si="0"/>
        <v>1371</v>
      </c>
      <c r="J13" s="41"/>
      <c r="K13" s="39">
        <v>43072</v>
      </c>
      <c r="L13" s="40">
        <f t="shared" si="1"/>
        <v>41701</v>
      </c>
      <c r="M13" s="39">
        <v>0</v>
      </c>
      <c r="N13" s="41"/>
      <c r="O13" s="39">
        <v>0</v>
      </c>
      <c r="P13" s="39">
        <v>0</v>
      </c>
      <c r="Q13" s="39">
        <v>36012</v>
      </c>
      <c r="R13" s="39">
        <v>5689</v>
      </c>
      <c r="S13" s="39">
        <v>0</v>
      </c>
      <c r="T13" s="39">
        <v>0</v>
      </c>
      <c r="U13" s="40">
        <f t="shared" si="2"/>
        <v>41701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3890</v>
      </c>
      <c r="I14" s="40">
        <f t="shared" si="0"/>
        <v>-2037</v>
      </c>
      <c r="J14" s="41"/>
      <c r="K14" s="39">
        <v>62717</v>
      </c>
      <c r="L14" s="40">
        <f t="shared" si="1"/>
        <v>65233</v>
      </c>
      <c r="M14" s="39">
        <v>1086</v>
      </c>
      <c r="N14" s="41"/>
      <c r="O14" s="39">
        <v>32421</v>
      </c>
      <c r="P14" s="39">
        <v>0</v>
      </c>
      <c r="Q14" s="39">
        <v>12095</v>
      </c>
      <c r="R14" s="39">
        <v>10811</v>
      </c>
      <c r="S14" s="39">
        <v>0</v>
      </c>
      <c r="T14" s="39">
        <v>8820</v>
      </c>
      <c r="U14" s="40">
        <f t="shared" si="2"/>
        <v>65233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1387</v>
      </c>
      <c r="F16" s="38">
        <v>0</v>
      </c>
      <c r="G16" s="38">
        <v>7907</v>
      </c>
      <c r="H16" s="38">
        <v>7332</v>
      </c>
      <c r="I16" s="40">
        <f t="shared" si="0"/>
        <v>-575</v>
      </c>
      <c r="J16" s="41"/>
      <c r="K16" s="39">
        <v>69161</v>
      </c>
      <c r="L16" s="40">
        <f t="shared" si="1"/>
        <v>71123</v>
      </c>
      <c r="M16" s="39">
        <v>0</v>
      </c>
      <c r="N16" s="41"/>
      <c r="O16" s="39">
        <v>47850</v>
      </c>
      <c r="P16" s="39">
        <v>0</v>
      </c>
      <c r="Q16" s="39">
        <v>932</v>
      </c>
      <c r="R16" s="39">
        <v>22341</v>
      </c>
      <c r="S16" s="39">
        <v>0</v>
      </c>
      <c r="T16" s="39">
        <v>0</v>
      </c>
      <c r="U16" s="40">
        <f t="shared" si="2"/>
        <v>71123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165</v>
      </c>
      <c r="G17" s="38">
        <v>35540</v>
      </c>
      <c r="H17" s="38">
        <v>28649</v>
      </c>
      <c r="I17" s="40">
        <f t="shared" si="0"/>
        <v>-6891</v>
      </c>
      <c r="J17" s="41"/>
      <c r="K17" s="39">
        <v>392460.58</v>
      </c>
      <c r="L17" s="40">
        <f t="shared" si="1"/>
        <v>399516.58</v>
      </c>
      <c r="M17" s="39">
        <v>4</v>
      </c>
      <c r="N17" s="41"/>
      <c r="O17" s="39">
        <v>0</v>
      </c>
      <c r="P17" s="39">
        <v>0</v>
      </c>
      <c r="Q17" s="39">
        <v>261672</v>
      </c>
      <c r="R17" s="39">
        <v>137840.58</v>
      </c>
      <c r="S17" s="39">
        <v>0</v>
      </c>
      <c r="T17" s="39">
        <v>0</v>
      </c>
      <c r="U17" s="40">
        <f t="shared" si="2"/>
        <v>399516.57999999996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371166</v>
      </c>
      <c r="E18" s="43">
        <f t="shared" si="3"/>
        <v>5863.41</v>
      </c>
      <c r="F18" s="43">
        <f t="shared" si="3"/>
        <v>106373</v>
      </c>
      <c r="G18" s="43">
        <f t="shared" si="3"/>
        <v>110681.07</v>
      </c>
      <c r="H18" s="43">
        <f t="shared" si="3"/>
        <v>106065.79999999999</v>
      </c>
      <c r="I18" s="44">
        <f t="shared" si="3"/>
        <v>-4615.2699999999995</v>
      </c>
      <c r="J18" s="43">
        <f t="shared" si="3"/>
        <v>0</v>
      </c>
      <c r="K18" s="45">
        <f t="shared" si="3"/>
        <v>2719597.58</v>
      </c>
      <c r="L18" s="44">
        <f t="shared" si="3"/>
        <v>3207615.2600000002</v>
      </c>
      <c r="M18" s="44">
        <f t="shared" si="3"/>
        <v>177824</v>
      </c>
      <c r="N18" s="44">
        <f t="shared" si="3"/>
        <v>0</v>
      </c>
      <c r="O18" s="43">
        <f t="shared" si="3"/>
        <v>407277</v>
      </c>
      <c r="P18" s="43">
        <f t="shared" si="3"/>
        <v>0</v>
      </c>
      <c r="Q18" s="43">
        <f t="shared" si="3"/>
        <v>1190367</v>
      </c>
      <c r="R18" s="43">
        <f t="shared" si="3"/>
        <v>622789.58</v>
      </c>
      <c r="S18" s="43">
        <f t="shared" si="3"/>
        <v>66935.57</v>
      </c>
      <c r="T18" s="43">
        <f t="shared" si="3"/>
        <v>742422.11</v>
      </c>
      <c r="U18" s="44">
        <f t="shared" si="3"/>
        <v>3207615.2600000002</v>
      </c>
    </row>
    <row r="22" spans="7:10" ht="15" customHeight="1">
      <c r="G22" s="58" t="s">
        <v>79</v>
      </c>
      <c r="H22" s="58"/>
      <c r="I22" s="58"/>
      <c r="J22" s="7">
        <f>+('semilavorati aggregato'!J28)-('semilavorati aggregato'!K28+'monomeri aggregato'!K18)</f>
        <v>19751.640000000596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2017-01-24T11:56:47Z</cp:lastPrinted>
  <dcterms:created xsi:type="dcterms:W3CDTF">2017-01-24T12:37:10Z</dcterms:created>
  <dcterms:modified xsi:type="dcterms:W3CDTF">2017-05-16T11:22:48Z</dcterms:modified>
  <cp:category/>
  <cp:version/>
  <cp:contentType/>
  <cp:contentStatus/>
</cp:coreProperties>
</file>