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<sst xmlns="http://schemas.openxmlformats.org/spreadsheetml/2006/main" count="258" uniqueCount="82">
  <si>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</si>
  <si>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</si>
  <si>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</si>
  <si>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</si>
  <si>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</si>
  <si>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</si>
  <si>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</si>
  <si>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</si>
  <si>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</si>
  <si>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</si>
  <si>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</si>
  <si>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</si>
  <si>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</si>
  <si>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</si>
  <si>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</si>
  <si>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</si>
  <si>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</si>
  <si>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</si>
  <si>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</si>
  <si>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</si>
  <si>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</si>
  <si>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</si>
  <si>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</si>
  <si>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</si>
  <si>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</si>
  <si>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settembre 2016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</si>
  <si>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</si>
  <si>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</si>
  <si>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</si>
  <si>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</si>
  <si>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</si>
  <si>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</si>
  <si>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</si>
  <si>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</si>
  <si>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</si>
  <si>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</si>
  <si>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</si>
  <si>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</si>
  <si>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</si>
  <si>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</si>
  <si>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</si>
  <si>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</si>
  <si>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</si>
  <si>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</si>
  <si>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</si>
  <si>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</si>
  <si>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</si>
  <si>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</si>
  <si>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</si>
  <si>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</si>
  <si>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</si>
  <si>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</si>
  <si>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</si>
  <si>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</si>
  <si>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</si>
  <si>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</si>
  <si>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</si>
  <si>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</si>
  <si>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</si>
  <si>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</si>
  <si>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</si>
  <si>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</si>
  <si>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</si>
  <si>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</si>
  <si>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</si>
  <si>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</si>
  <si>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</si>
  <si>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</si>
  <si>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</si>
  <si>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</si>
  <si>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</si>
  <si>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</si>
  <si>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</si>
  <si>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</si>
  <si>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</si>
  <si>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</si>
  <si>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</si>
  <si>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</si>
  <si>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</si>
  <si>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</si>
  <si>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gennaio-settembre 2016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</si>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</sst>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9" borderId="17" xfId="0" applyFont="1" applyFill="1" applyBorder="1" applyAlignment="1" applyProtection="1">
      <alignment horizontal="left"/>
      <protection/>
    </xf>
    <xf numFmtId="0" fontId="3" fillId="40" borderId="17" xfId="0" applyFont="1" applyFill="1" applyBorder="1" applyAlignment="1" applyProtection="1">
      <alignment horizontal="left"/>
      <protection/>
    </xf>
    <xf numFmtId="0" fontId="2" fillId="37" borderId="18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36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36" borderId="21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 locked="0"/>
    </xf>
    <xf numFmtId="4" fontId="11" fillId="39" borderId="21" xfId="0" applyNumberFormat="1" applyFont="1" applyFill="1" applyBorder="1" applyAlignment="1" applyProtection="1">
      <alignment horizontal="right"/>
      <protection/>
    </xf>
    <xf numFmtId="4" fontId="11" fillId="39" borderId="19" xfId="0" applyNumberFormat="1" applyFont="1" applyFill="1" applyBorder="1" applyAlignment="1" applyProtection="1">
      <alignment horizontal="right"/>
      <protection/>
    </xf>
    <xf numFmtId="4" fontId="3" fillId="40" borderId="13" xfId="0" applyNumberFormat="1" applyFont="1" applyFill="1" applyBorder="1" applyAlignment="1" applyProtection="1">
      <alignment horizontal="right"/>
      <protection/>
    </xf>
    <xf numFmtId="4" fontId="3" fillId="40" borderId="2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9" fillId="36" borderId="22" xfId="0" applyFont="1" applyFill="1" applyBorder="1" applyAlignment="1" applyProtection="1">
      <alignment horizontal="center" textRotation="90" wrapText="1"/>
      <protection/>
    </xf>
    <xf numFmtId="0" fontId="9" fillId="36" borderId="23" xfId="0" applyFont="1" applyFill="1" applyBorder="1" applyAlignment="1" applyProtection="1">
      <alignment horizontal="center" textRotation="90" wrapText="1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10" fillId="36" borderId="26" xfId="0" applyFont="1" applyFill="1" applyBorder="1" applyAlignment="1" applyProtection="1">
      <alignment horizontal="center" wrapText="1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24" xfId="0" applyFont="1" applyFill="1" applyBorder="1" applyAlignment="1" applyProtection="1">
      <alignment horizontal="center" wrapText="1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12" fillId="36" borderId="26" xfId="0" applyFont="1" applyFill="1" applyBorder="1" applyAlignment="1" applyProtection="1">
      <alignment horizontal="center" wrapText="1"/>
      <protection/>
    </xf>
    <xf numFmtId="0" fontId="12" fillId="36" borderId="27" xfId="0" applyFont="1" applyFill="1" applyBorder="1" applyAlignment="1" applyProtection="1">
      <alignment horizontal="center" wrapText="1"/>
      <protection/>
    </xf>
    <xf numFmtId="0" fontId="10" fillId="36" borderId="26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33.421875" style="0" customWidth="1"/>
    <col min="3" max="3" width="11.7109375" style="0" customWidth="1"/>
    <col min="4" max="5" width="9.7109375" style="0" customWidth="1"/>
    <col min="6" max="6" width="11.140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1.8515625" style="0" customWidth="1"/>
    <col min="11" max="12" width="11.28125" style="0" customWidth="1"/>
    <col min="13" max="13" width="11.00390625" style="0" customWidth="1"/>
    <col min="14" max="20" width="9.7109375" style="0" customWidth="1"/>
    <col min="21" max="21" width="12.5742187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 thickBot="1">
      <c r="A3" s="12"/>
      <c r="B3" s="21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51" t="s">
        <v>81</v>
      </c>
      <c r="B4" s="52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48" t="s">
        <v>25</v>
      </c>
      <c r="B5" s="49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24.5" customHeight="1">
      <c r="A6" s="48"/>
      <c r="B6" s="49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0" t="s">
        <v>47</v>
      </c>
      <c r="B8" s="50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5419</v>
      </c>
      <c r="D9" s="24">
        <v>0</v>
      </c>
      <c r="E9" s="24">
        <v>973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5319</v>
      </c>
      <c r="K9" s="27">
        <v>74373.31</v>
      </c>
      <c r="L9" s="28">
        <f aca="true" t="shared" si="1" ref="L9:L26">C9+D9+E9+F9-(I9+J9)+K9</f>
        <v>75446.31</v>
      </c>
      <c r="M9" s="25">
        <v>3898</v>
      </c>
      <c r="N9" s="29">
        <v>7314</v>
      </c>
      <c r="O9" s="25">
        <v>0</v>
      </c>
      <c r="P9" s="25">
        <v>0</v>
      </c>
      <c r="Q9" s="25">
        <v>0</v>
      </c>
      <c r="R9" s="25">
        <v>0</v>
      </c>
      <c r="S9" s="25">
        <v>63019.31</v>
      </c>
      <c r="T9" s="30">
        <v>1215</v>
      </c>
      <c r="U9" s="31">
        <f aca="true" t="shared" si="2" ref="U9:U19">SUM(M9:T9)</f>
        <v>75446.31</v>
      </c>
    </row>
    <row r="10" spans="1:21" ht="15" customHeight="1">
      <c r="A10" s="17">
        <v>2</v>
      </c>
      <c r="B10" s="17" t="s">
        <v>49</v>
      </c>
      <c r="C10" s="24">
        <v>16441</v>
      </c>
      <c r="D10" s="24">
        <v>0</v>
      </c>
      <c r="E10" s="24">
        <v>0</v>
      </c>
      <c r="F10" s="25">
        <v>9343</v>
      </c>
      <c r="G10" s="25">
        <v>9492</v>
      </c>
      <c r="H10" s="25">
        <v>10928</v>
      </c>
      <c r="I10" s="26">
        <f t="shared" si="0"/>
        <v>1436</v>
      </c>
      <c r="J10" s="25">
        <v>25127</v>
      </c>
      <c r="K10" s="27">
        <v>10977</v>
      </c>
      <c r="L10" s="28">
        <f t="shared" si="1"/>
        <v>10198</v>
      </c>
      <c r="M10" s="25">
        <v>5937</v>
      </c>
      <c r="N10" s="29">
        <v>0</v>
      </c>
      <c r="O10" s="25">
        <v>0</v>
      </c>
      <c r="P10" s="25">
        <v>0</v>
      </c>
      <c r="Q10" s="25">
        <v>123</v>
      </c>
      <c r="R10" s="25">
        <v>4121</v>
      </c>
      <c r="S10" s="25">
        <v>0</v>
      </c>
      <c r="T10" s="30">
        <v>17</v>
      </c>
      <c r="U10" s="31">
        <f t="shared" si="2"/>
        <v>10198</v>
      </c>
    </row>
    <row r="11" spans="1:21" ht="15" customHeight="1">
      <c r="A11" s="18">
        <v>3</v>
      </c>
      <c r="B11" s="18" t="s">
        <v>50</v>
      </c>
      <c r="C11" s="24">
        <v>150442</v>
      </c>
      <c r="D11" s="24">
        <v>32861</v>
      </c>
      <c r="E11" s="24">
        <v>2122</v>
      </c>
      <c r="F11" s="24">
        <v>176017</v>
      </c>
      <c r="G11" s="25">
        <v>98913</v>
      </c>
      <c r="H11" s="25">
        <v>107918</v>
      </c>
      <c r="I11" s="26">
        <f t="shared" si="0"/>
        <v>9005</v>
      </c>
      <c r="J11" s="25">
        <v>352437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74315</v>
      </c>
      <c r="D12" s="24">
        <v>0</v>
      </c>
      <c r="E12" s="24">
        <v>0</v>
      </c>
      <c r="F12" s="25">
        <v>0</v>
      </c>
      <c r="G12" s="25">
        <v>42392</v>
      </c>
      <c r="H12" s="24">
        <v>32141</v>
      </c>
      <c r="I12" s="26">
        <f t="shared" si="0"/>
        <v>-10251</v>
      </c>
      <c r="J12" s="25">
        <v>84566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36452</v>
      </c>
      <c r="D13" s="24">
        <v>0</v>
      </c>
      <c r="E13" s="24">
        <v>0</v>
      </c>
      <c r="F13" s="25">
        <v>0</v>
      </c>
      <c r="G13" s="25">
        <v>53823</v>
      </c>
      <c r="H13" s="25">
        <v>33964</v>
      </c>
      <c r="I13" s="26">
        <f t="shared" si="0"/>
        <v>-19859</v>
      </c>
      <c r="J13" s="25">
        <v>36452</v>
      </c>
      <c r="K13" s="27">
        <v>30845</v>
      </c>
      <c r="L13" s="28">
        <f t="shared" si="1"/>
        <v>50704</v>
      </c>
      <c r="M13" s="25">
        <v>0</v>
      </c>
      <c r="N13" s="29">
        <v>0</v>
      </c>
      <c r="O13" s="25">
        <v>0</v>
      </c>
      <c r="P13" s="25">
        <v>0</v>
      </c>
      <c r="Q13" s="25">
        <v>20540</v>
      </c>
      <c r="R13" s="25">
        <v>29911</v>
      </c>
      <c r="S13" s="25">
        <v>253</v>
      </c>
      <c r="T13" s="30">
        <v>0</v>
      </c>
      <c r="U13" s="31">
        <f t="shared" si="2"/>
        <v>50704</v>
      </c>
    </row>
    <row r="14" spans="1:21" ht="15" customHeight="1">
      <c r="A14" s="17">
        <v>6</v>
      </c>
      <c r="B14" s="17" t="s">
        <v>53</v>
      </c>
      <c r="C14" s="24">
        <v>37916</v>
      </c>
      <c r="D14" s="25">
        <v>0</v>
      </c>
      <c r="E14" s="25">
        <v>0</v>
      </c>
      <c r="F14" s="25">
        <v>0</v>
      </c>
      <c r="G14" s="25">
        <v>7450</v>
      </c>
      <c r="H14" s="25">
        <v>11144</v>
      </c>
      <c r="I14" s="26">
        <f t="shared" si="0"/>
        <v>3694</v>
      </c>
      <c r="J14" s="25">
        <v>37668</v>
      </c>
      <c r="K14" s="27">
        <v>29720</v>
      </c>
      <c r="L14" s="28">
        <f t="shared" si="1"/>
        <v>26274</v>
      </c>
      <c r="M14" s="25">
        <v>25814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460</v>
      </c>
      <c r="T14" s="30">
        <v>0</v>
      </c>
      <c r="U14" s="31">
        <f t="shared" si="2"/>
        <v>26274</v>
      </c>
    </row>
    <row r="15" spans="1:21" ht="15" customHeight="1">
      <c r="A15" s="17">
        <v>7</v>
      </c>
      <c r="B15" s="17" t="s">
        <v>54</v>
      </c>
      <c r="C15" s="24">
        <v>6732</v>
      </c>
      <c r="D15" s="25">
        <v>0</v>
      </c>
      <c r="E15" s="25">
        <v>0</v>
      </c>
      <c r="F15" s="25">
        <v>5000</v>
      </c>
      <c r="G15" s="25">
        <v>18117.28</v>
      </c>
      <c r="H15" s="25">
        <v>14725.07</v>
      </c>
      <c r="I15" s="26">
        <f t="shared" si="0"/>
        <v>-3392.209999999999</v>
      </c>
      <c r="J15" s="25">
        <v>11597.21</v>
      </c>
      <c r="K15" s="27">
        <v>0</v>
      </c>
      <c r="L15" s="28">
        <f t="shared" si="1"/>
        <v>3527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3527</v>
      </c>
      <c r="T15" s="30">
        <v>0</v>
      </c>
      <c r="U15" s="31">
        <f t="shared" si="2"/>
        <v>3527</v>
      </c>
    </row>
    <row r="16" spans="1:21" ht="15" customHeight="1">
      <c r="A16" s="17">
        <v>8</v>
      </c>
      <c r="B16" s="17" t="s">
        <v>55</v>
      </c>
      <c r="C16" s="24">
        <v>3756</v>
      </c>
      <c r="D16" s="25">
        <v>8929.46</v>
      </c>
      <c r="E16" s="25">
        <v>0</v>
      </c>
      <c r="F16" s="25">
        <v>0</v>
      </c>
      <c r="G16" s="25">
        <v>33175.74</v>
      </c>
      <c r="H16" s="25">
        <v>31671.66</v>
      </c>
      <c r="I16" s="26">
        <f t="shared" si="0"/>
        <v>-1504.079999999998</v>
      </c>
      <c r="J16" s="25">
        <v>4856.38</v>
      </c>
      <c r="K16" s="27">
        <v>11326</v>
      </c>
      <c r="L16" s="28">
        <f t="shared" si="1"/>
        <v>20659.159999999996</v>
      </c>
      <c r="M16" s="25">
        <v>0</v>
      </c>
      <c r="N16" s="29">
        <v>1780.16</v>
      </c>
      <c r="O16" s="25">
        <v>0</v>
      </c>
      <c r="P16" s="25">
        <v>0</v>
      </c>
      <c r="Q16" s="25">
        <v>11856</v>
      </c>
      <c r="R16" s="25">
        <v>2987</v>
      </c>
      <c r="S16" s="25">
        <v>4036</v>
      </c>
      <c r="T16" s="30">
        <v>0</v>
      </c>
      <c r="U16" s="31">
        <f t="shared" si="2"/>
        <v>20659.16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394</v>
      </c>
      <c r="E17" s="25">
        <v>0</v>
      </c>
      <c r="F17" s="25">
        <v>0</v>
      </c>
      <c r="G17" s="25">
        <v>7528</v>
      </c>
      <c r="H17" s="25">
        <v>8328</v>
      </c>
      <c r="I17" s="26">
        <f t="shared" si="0"/>
        <v>800</v>
      </c>
      <c r="J17" s="25">
        <v>0</v>
      </c>
      <c r="K17" s="27">
        <v>406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0</v>
      </c>
      <c r="F19" s="25">
        <v>915.54</v>
      </c>
      <c r="G19" s="25">
        <v>18563.06</v>
      </c>
      <c r="H19" s="25">
        <v>11100.68</v>
      </c>
      <c r="I19" s="26">
        <f t="shared" si="0"/>
        <v>-7462.380000000001</v>
      </c>
      <c r="J19" s="25">
        <v>6668.86</v>
      </c>
      <c r="K19" s="27">
        <v>6829.67</v>
      </c>
      <c r="L19" s="28">
        <f t="shared" si="1"/>
        <v>8538.730000000001</v>
      </c>
      <c r="M19" s="25">
        <v>0</v>
      </c>
      <c r="N19" s="29">
        <v>0</v>
      </c>
      <c r="O19" s="25">
        <v>0</v>
      </c>
      <c r="P19" s="25">
        <v>0</v>
      </c>
      <c r="Q19" s="25">
        <v>1966.08</v>
      </c>
      <c r="R19" s="25">
        <v>4951.88</v>
      </c>
      <c r="S19" s="25">
        <v>1620.78</v>
      </c>
      <c r="T19" s="30">
        <v>0</v>
      </c>
      <c r="U19" s="31">
        <f t="shared" si="2"/>
        <v>8538.74</v>
      </c>
    </row>
    <row r="20" spans="1:21" ht="15" customHeight="1">
      <c r="A20" s="19"/>
      <c r="B20" s="19" t="s">
        <v>59</v>
      </c>
      <c r="C20" s="32">
        <f aca="true" t="shared" si="3" ref="C20:K20">SUM(C9:C19)</f>
        <v>331473</v>
      </c>
      <c r="D20" s="32">
        <f t="shared" si="3"/>
        <v>42184.46</v>
      </c>
      <c r="E20" s="32">
        <f t="shared" si="3"/>
        <v>3095</v>
      </c>
      <c r="F20" s="32">
        <f t="shared" si="3"/>
        <v>191275.54</v>
      </c>
      <c r="G20" s="32">
        <f t="shared" si="3"/>
        <v>289454.08</v>
      </c>
      <c r="H20" s="32">
        <f t="shared" si="3"/>
        <v>261920.41</v>
      </c>
      <c r="I20" s="32">
        <f t="shared" si="3"/>
        <v>-27533.67</v>
      </c>
      <c r="J20" s="32">
        <f t="shared" si="3"/>
        <v>564691.45</v>
      </c>
      <c r="K20" s="32">
        <f t="shared" si="3"/>
        <v>164476.98</v>
      </c>
      <c r="L20" s="33">
        <f t="shared" si="1"/>
        <v>195347.2000000001</v>
      </c>
      <c r="M20" s="32">
        <f aca="true" t="shared" si="4" ref="M20:U20">SUM(M9:M19)</f>
        <v>35649</v>
      </c>
      <c r="N20" s="32">
        <f t="shared" si="4"/>
        <v>9094.16</v>
      </c>
      <c r="O20" s="32">
        <f t="shared" si="4"/>
        <v>0</v>
      </c>
      <c r="P20" s="32">
        <f t="shared" si="4"/>
        <v>0</v>
      </c>
      <c r="Q20" s="32">
        <f t="shared" si="4"/>
        <v>34485.08</v>
      </c>
      <c r="R20" s="32">
        <f t="shared" si="4"/>
        <v>41970.88</v>
      </c>
      <c r="S20" s="32">
        <f t="shared" si="4"/>
        <v>72916.09</v>
      </c>
      <c r="T20" s="32">
        <f t="shared" si="4"/>
        <v>1232</v>
      </c>
      <c r="U20" s="34">
        <f t="shared" si="4"/>
        <v>195347.21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12967</v>
      </c>
      <c r="E21" s="25">
        <v>0</v>
      </c>
      <c r="F21" s="25">
        <v>0</v>
      </c>
      <c r="G21" s="25">
        <v>10957</v>
      </c>
      <c r="H21" s="25">
        <v>11450</v>
      </c>
      <c r="I21" s="26">
        <f>+H21-G21</f>
        <v>493</v>
      </c>
      <c r="J21" s="25">
        <v>21648</v>
      </c>
      <c r="K21" s="27">
        <v>34885</v>
      </c>
      <c r="L21" s="28">
        <f t="shared" si="1"/>
        <v>25711</v>
      </c>
      <c r="M21" s="25">
        <v>0</v>
      </c>
      <c r="N21" s="29">
        <v>0</v>
      </c>
      <c r="O21" s="25">
        <v>4489</v>
      </c>
      <c r="P21" s="25">
        <v>0</v>
      </c>
      <c r="Q21" s="25">
        <v>9825</v>
      </c>
      <c r="R21" s="25">
        <v>11372</v>
      </c>
      <c r="S21" s="25">
        <v>25</v>
      </c>
      <c r="T21" s="30">
        <v>0</v>
      </c>
      <c r="U21" s="31">
        <f>SUM(M21:T21)</f>
        <v>25711</v>
      </c>
    </row>
    <row r="22" spans="1:21" ht="15" customHeight="1">
      <c r="A22" s="17">
        <v>13</v>
      </c>
      <c r="B22" s="17" t="s">
        <v>61</v>
      </c>
      <c r="C22" s="24">
        <v>10717</v>
      </c>
      <c r="D22" s="25">
        <v>0</v>
      </c>
      <c r="E22" s="25">
        <v>1610</v>
      </c>
      <c r="F22" s="25">
        <v>4190</v>
      </c>
      <c r="G22" s="25">
        <v>89382</v>
      </c>
      <c r="H22" s="25">
        <v>80436</v>
      </c>
      <c r="I22" s="26">
        <f>+H22-G22</f>
        <v>-8946</v>
      </c>
      <c r="J22" s="25">
        <v>35987</v>
      </c>
      <c r="K22" s="27">
        <v>153723</v>
      </c>
      <c r="L22" s="28">
        <f t="shared" si="1"/>
        <v>143199</v>
      </c>
      <c r="M22" s="25">
        <v>83091</v>
      </c>
      <c r="N22" s="29">
        <v>0</v>
      </c>
      <c r="O22" s="25">
        <v>23624</v>
      </c>
      <c r="P22" s="25">
        <v>0</v>
      </c>
      <c r="Q22" s="25">
        <v>0</v>
      </c>
      <c r="R22" s="25">
        <v>36484</v>
      </c>
      <c r="S22" s="25">
        <v>0</v>
      </c>
      <c r="T22" s="30">
        <v>0</v>
      </c>
      <c r="U22" s="31">
        <f>SUM(M22:T22)</f>
        <v>143199</v>
      </c>
    </row>
    <row r="23" spans="1:21" ht="15" customHeight="1">
      <c r="A23" s="17">
        <v>14</v>
      </c>
      <c r="B23" s="17" t="s">
        <v>62</v>
      </c>
      <c r="C23" s="24">
        <v>0</v>
      </c>
      <c r="D23" s="25">
        <v>0</v>
      </c>
      <c r="E23" s="25">
        <v>6134</v>
      </c>
      <c r="F23" s="25">
        <v>1048</v>
      </c>
      <c r="G23" s="25">
        <v>35074</v>
      </c>
      <c r="H23" s="25">
        <v>25762</v>
      </c>
      <c r="I23" s="26">
        <f>+H23-G23</f>
        <v>-9312</v>
      </c>
      <c r="J23" s="25">
        <v>33161</v>
      </c>
      <c r="K23" s="27">
        <v>16765</v>
      </c>
      <c r="L23" s="28">
        <f t="shared" si="1"/>
        <v>98</v>
      </c>
      <c r="M23" s="25">
        <v>0</v>
      </c>
      <c r="N23" s="29">
        <v>0</v>
      </c>
      <c r="O23" s="25">
        <v>0</v>
      </c>
      <c r="P23" s="25">
        <v>0</v>
      </c>
      <c r="Q23" s="25">
        <v>98</v>
      </c>
      <c r="R23" s="25">
        <v>0</v>
      </c>
      <c r="S23" s="25">
        <v>0</v>
      </c>
      <c r="T23" s="30">
        <v>0</v>
      </c>
      <c r="U23" s="31">
        <f>SUM(M23:T23)</f>
        <v>98</v>
      </c>
    </row>
    <row r="24" spans="1:21" ht="15" customHeight="1">
      <c r="A24" s="19"/>
      <c r="B24" s="19" t="s">
        <v>63</v>
      </c>
      <c r="C24" s="32">
        <f aca="true" t="shared" si="5" ref="C24:K24">SUM(C21:C23)</f>
        <v>10717</v>
      </c>
      <c r="D24" s="32">
        <f t="shared" si="5"/>
        <v>12967</v>
      </c>
      <c r="E24" s="32">
        <f t="shared" si="5"/>
        <v>7744</v>
      </c>
      <c r="F24" s="32">
        <f t="shared" si="5"/>
        <v>5238</v>
      </c>
      <c r="G24" s="32">
        <f t="shared" si="5"/>
        <v>135413</v>
      </c>
      <c r="H24" s="32">
        <f t="shared" si="5"/>
        <v>117648</v>
      </c>
      <c r="I24" s="32">
        <f t="shared" si="5"/>
        <v>-17765</v>
      </c>
      <c r="J24" s="32">
        <f t="shared" si="5"/>
        <v>90796</v>
      </c>
      <c r="K24" s="35">
        <f t="shared" si="5"/>
        <v>205373</v>
      </c>
      <c r="L24" s="33">
        <f t="shared" si="1"/>
        <v>169008</v>
      </c>
      <c r="M24" s="32">
        <f aca="true" t="shared" si="6" ref="M24:U24">SUM(M21:M23)</f>
        <v>83091</v>
      </c>
      <c r="N24" s="32">
        <f t="shared" si="6"/>
        <v>0</v>
      </c>
      <c r="O24" s="32">
        <f t="shared" si="6"/>
        <v>28113</v>
      </c>
      <c r="P24" s="32">
        <f t="shared" si="6"/>
        <v>0</v>
      </c>
      <c r="Q24" s="32">
        <f t="shared" si="6"/>
        <v>9923</v>
      </c>
      <c r="R24" s="32">
        <f t="shared" si="6"/>
        <v>47856</v>
      </c>
      <c r="S24" s="32">
        <f t="shared" si="6"/>
        <v>25</v>
      </c>
      <c r="T24" s="32">
        <f t="shared" si="6"/>
        <v>0</v>
      </c>
      <c r="U24" s="34">
        <f t="shared" si="6"/>
        <v>169008</v>
      </c>
    </row>
    <row r="25" spans="1:21" ht="15" customHeight="1">
      <c r="A25" s="17">
        <v>15</v>
      </c>
      <c r="B25" s="17" t="s">
        <v>64</v>
      </c>
      <c r="C25" s="24">
        <v>10812</v>
      </c>
      <c r="D25" s="25">
        <v>946.39</v>
      </c>
      <c r="E25" s="25">
        <v>1515.43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946.39</v>
      </c>
      <c r="K25" s="27">
        <v>0</v>
      </c>
      <c r="L25" s="28">
        <f t="shared" si="1"/>
        <v>12327.43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12327.43</v>
      </c>
      <c r="T25" s="30">
        <v>0</v>
      </c>
      <c r="U25" s="31">
        <f>SUM(M25:T25)</f>
        <v>12327.43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0</v>
      </c>
      <c r="E26" s="25">
        <v>0</v>
      </c>
      <c r="F26" s="25">
        <v>0</v>
      </c>
      <c r="G26" s="25">
        <v>1294</v>
      </c>
      <c r="H26" s="25">
        <v>1293</v>
      </c>
      <c r="I26" s="26">
        <f>+H26-G26</f>
        <v>-1</v>
      </c>
      <c r="J26" s="25">
        <v>1</v>
      </c>
      <c r="K26" s="27">
        <v>1</v>
      </c>
      <c r="L26" s="28">
        <f t="shared" si="1"/>
        <v>1</v>
      </c>
      <c r="M26" s="25">
        <v>1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1</v>
      </c>
    </row>
    <row r="27" spans="1:21" ht="15" customHeight="1">
      <c r="A27" s="19"/>
      <c r="B27" s="19" t="s">
        <v>66</v>
      </c>
      <c r="C27" s="32">
        <f aca="true" t="shared" si="7" ref="C27:I27">SUM(C25:C26)</f>
        <v>10812</v>
      </c>
      <c r="D27" s="32">
        <f t="shared" si="7"/>
        <v>946.39</v>
      </c>
      <c r="E27" s="32">
        <f t="shared" si="7"/>
        <v>1515.43</v>
      </c>
      <c r="F27" s="32">
        <f t="shared" si="7"/>
        <v>0</v>
      </c>
      <c r="G27" s="32">
        <f t="shared" si="7"/>
        <v>1294</v>
      </c>
      <c r="H27" s="32">
        <f t="shared" si="7"/>
        <v>1293</v>
      </c>
      <c r="I27" s="32">
        <f t="shared" si="7"/>
        <v>-1</v>
      </c>
      <c r="J27" s="32">
        <f>K27+L27-(C27+D27+E27+F27)</f>
        <v>2</v>
      </c>
      <c r="K27" s="32">
        <f>SUM(J25:J26)</f>
        <v>947.39</v>
      </c>
      <c r="L27" s="32">
        <f aca="true" t="shared" si="8" ref="L27:U27">SUM(L25:L26)</f>
        <v>12328.43</v>
      </c>
      <c r="M27" s="32">
        <f t="shared" si="8"/>
        <v>1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12327.43</v>
      </c>
      <c r="T27" s="32">
        <f t="shared" si="8"/>
        <v>0</v>
      </c>
      <c r="U27" s="34">
        <f t="shared" si="8"/>
        <v>12328.43</v>
      </c>
    </row>
    <row r="28" spans="1:21" ht="15" customHeight="1">
      <c r="A28" s="20"/>
      <c r="B28" s="20" t="s">
        <v>67</v>
      </c>
      <c r="C28" s="36">
        <f aca="true" t="shared" si="9" ref="C28:U28">+C20+C24+C27</f>
        <v>353002</v>
      </c>
      <c r="D28" s="36">
        <f t="shared" si="9"/>
        <v>56097.85</v>
      </c>
      <c r="E28" s="36">
        <f t="shared" si="9"/>
        <v>12354.43</v>
      </c>
      <c r="F28" s="36">
        <f t="shared" si="9"/>
        <v>196513.54</v>
      </c>
      <c r="G28" s="36">
        <f t="shared" si="9"/>
        <v>426161.08</v>
      </c>
      <c r="H28" s="36">
        <f t="shared" si="9"/>
        <v>380861.41000000003</v>
      </c>
      <c r="I28" s="36">
        <f t="shared" si="9"/>
        <v>-45299.67</v>
      </c>
      <c r="J28" s="36">
        <f t="shared" si="9"/>
        <v>655489.45</v>
      </c>
      <c r="K28" s="36">
        <f t="shared" si="9"/>
        <v>370797.37</v>
      </c>
      <c r="L28" s="36">
        <f t="shared" si="9"/>
        <v>376683.63000000006</v>
      </c>
      <c r="M28" s="36">
        <f t="shared" si="9"/>
        <v>118741</v>
      </c>
      <c r="N28" s="36">
        <f t="shared" si="9"/>
        <v>9094.16</v>
      </c>
      <c r="O28" s="36">
        <f t="shared" si="9"/>
        <v>28113</v>
      </c>
      <c r="P28" s="36">
        <f t="shared" si="9"/>
        <v>0</v>
      </c>
      <c r="Q28" s="36">
        <f t="shared" si="9"/>
        <v>44408.08</v>
      </c>
      <c r="R28" s="36">
        <f t="shared" si="9"/>
        <v>89826.88</v>
      </c>
      <c r="S28" s="36">
        <f t="shared" si="9"/>
        <v>85268.51999999999</v>
      </c>
      <c r="T28" s="36">
        <f t="shared" si="9"/>
        <v>1232</v>
      </c>
      <c r="U28" s="37">
        <f t="shared" si="9"/>
        <v>376683.63999999996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S4:S6"/>
    <mergeCell ref="H4:H6"/>
    <mergeCell ref="I4:I6"/>
    <mergeCell ref="J4:J6"/>
    <mergeCell ref="K4:K6"/>
    <mergeCell ref="L4:L6"/>
    <mergeCell ref="M4:M6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3.7109375" style="0" customWidth="1"/>
    <col min="2" max="2" width="24.00390625" style="0" customWidth="1"/>
    <col min="3" max="6" width="9.7109375" style="0" customWidth="1"/>
    <col min="7" max="7" width="11.00390625" style="0" customWidth="1"/>
    <col min="8" max="8" width="11.28125" style="0" customWidth="1"/>
    <col min="9" max="9" width="9.7109375" style="0" customWidth="1"/>
    <col min="10" max="10" width="11.8515625" style="0" customWidth="1"/>
    <col min="11" max="11" width="11.421875" style="0" customWidth="1"/>
    <col min="12" max="12" width="10.8515625" style="0" customWidth="1"/>
    <col min="13" max="16" width="9.7109375" style="0" customWidth="1"/>
    <col min="17" max="17" width="11.28125" style="0" customWidth="1"/>
    <col min="18" max="20" width="9.7109375" style="0" customWidth="1"/>
    <col min="21" max="21" width="11.710937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>
      <c r="A3" s="3"/>
      <c r="B3" s="3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63" t="s">
        <v>81</v>
      </c>
      <c r="B4" s="64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59" t="s">
        <v>25</v>
      </c>
      <c r="B5" s="60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36.5" customHeight="1">
      <c r="A6" s="61"/>
      <c r="B6" s="62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0" t="s">
        <v>68</v>
      </c>
      <c r="B8" s="50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3904</v>
      </c>
      <c r="E9" s="38">
        <v>0</v>
      </c>
      <c r="F9" s="38">
        <v>0</v>
      </c>
      <c r="G9" s="39">
        <v>11740</v>
      </c>
      <c r="H9" s="38">
        <v>17992</v>
      </c>
      <c r="I9" s="40">
        <f aca="true" t="shared" si="0" ref="I9:I17">+H9-G9</f>
        <v>6252</v>
      </c>
      <c r="J9" s="41"/>
      <c r="K9" s="39">
        <v>107504</v>
      </c>
      <c r="L9" s="40">
        <f aca="true" t="shared" si="1" ref="L9:L17">+C9+D9+E9+F9-I9-J9+K9</f>
        <v>105156</v>
      </c>
      <c r="M9" s="39">
        <v>11560</v>
      </c>
      <c r="N9" s="41"/>
      <c r="O9" s="39">
        <v>0</v>
      </c>
      <c r="P9" s="39">
        <v>0</v>
      </c>
      <c r="Q9" s="39">
        <v>30637</v>
      </c>
      <c r="R9" s="39">
        <v>30169</v>
      </c>
      <c r="S9" s="39">
        <v>0</v>
      </c>
      <c r="T9" s="39">
        <v>32790</v>
      </c>
      <c r="U9" s="40">
        <f aca="true" t="shared" si="2" ref="U9:U17">SUM(M9:T9)</f>
        <v>105156</v>
      </c>
    </row>
    <row r="10" spans="1:21" ht="15" customHeight="1">
      <c r="A10" s="1">
        <v>18</v>
      </c>
      <c r="B10" s="1" t="s">
        <v>70</v>
      </c>
      <c r="C10" s="2"/>
      <c r="D10" s="38">
        <v>20469</v>
      </c>
      <c r="E10" s="38">
        <v>0</v>
      </c>
      <c r="F10" s="38">
        <v>0</v>
      </c>
      <c r="G10" s="39">
        <v>18069.03</v>
      </c>
      <c r="H10" s="38">
        <v>24492.75</v>
      </c>
      <c r="I10" s="40">
        <f t="shared" si="0"/>
        <v>6423.720000000001</v>
      </c>
      <c r="J10" s="41"/>
      <c r="K10" s="39">
        <v>62401</v>
      </c>
      <c r="L10" s="40">
        <f t="shared" si="1"/>
        <v>76446.28</v>
      </c>
      <c r="M10" s="39">
        <v>641</v>
      </c>
      <c r="N10" s="41"/>
      <c r="O10" s="39">
        <v>18514</v>
      </c>
      <c r="P10" s="39">
        <v>0</v>
      </c>
      <c r="Q10" s="39">
        <v>11065</v>
      </c>
      <c r="R10" s="39">
        <v>10062</v>
      </c>
      <c r="S10" s="39">
        <v>375.28</v>
      </c>
      <c r="T10" s="39">
        <v>35789</v>
      </c>
      <c r="U10" s="40">
        <f t="shared" si="2"/>
        <v>76446.28</v>
      </c>
    </row>
    <row r="11" spans="1:21" ht="15" customHeight="1">
      <c r="A11" s="1">
        <v>19</v>
      </c>
      <c r="B11" s="1" t="s">
        <v>71</v>
      </c>
      <c r="C11" s="2"/>
      <c r="D11" s="38">
        <v>14084.37</v>
      </c>
      <c r="E11" s="38">
        <v>0</v>
      </c>
      <c r="F11" s="38">
        <v>0</v>
      </c>
      <c r="G11" s="39">
        <v>6413.17</v>
      </c>
      <c r="H11" s="38">
        <v>3234.81</v>
      </c>
      <c r="I11" s="40">
        <f t="shared" si="0"/>
        <v>-3178.36</v>
      </c>
      <c r="J11" s="41"/>
      <c r="K11" s="39">
        <v>10500</v>
      </c>
      <c r="L11" s="40">
        <f t="shared" si="1"/>
        <v>27762.73</v>
      </c>
      <c r="M11" s="39">
        <v>0</v>
      </c>
      <c r="N11" s="41"/>
      <c r="O11" s="39">
        <v>13385</v>
      </c>
      <c r="P11" s="39">
        <v>0</v>
      </c>
      <c r="Q11" s="39">
        <v>264</v>
      </c>
      <c r="R11" s="39">
        <v>0</v>
      </c>
      <c r="S11" s="39">
        <v>0</v>
      </c>
      <c r="T11" s="39">
        <v>14113.73</v>
      </c>
      <c r="U11" s="40">
        <f t="shared" si="2"/>
        <v>27762.73</v>
      </c>
    </row>
    <row r="12" spans="1:21" ht="15" customHeight="1">
      <c r="A12" s="1">
        <v>20</v>
      </c>
      <c r="B12" s="1" t="s">
        <v>72</v>
      </c>
      <c r="C12" s="2"/>
      <c r="D12" s="38">
        <v>7703</v>
      </c>
      <c r="E12" s="38">
        <v>0</v>
      </c>
      <c r="F12" s="38">
        <v>0</v>
      </c>
      <c r="G12" s="39">
        <v>25963</v>
      </c>
      <c r="H12" s="38">
        <v>19162</v>
      </c>
      <c r="I12" s="40">
        <f t="shared" si="0"/>
        <v>-6801</v>
      </c>
      <c r="J12" s="41"/>
      <c r="K12" s="39">
        <v>41909</v>
      </c>
      <c r="L12" s="40">
        <f t="shared" si="1"/>
        <v>56413</v>
      </c>
      <c r="M12" s="39">
        <v>16132</v>
      </c>
      <c r="N12" s="41"/>
      <c r="O12" s="39">
        <v>5130</v>
      </c>
      <c r="P12" s="39">
        <v>0</v>
      </c>
      <c r="Q12" s="39">
        <v>24936</v>
      </c>
      <c r="R12" s="39">
        <v>10215</v>
      </c>
      <c r="S12" s="39">
        <v>0</v>
      </c>
      <c r="T12" s="39">
        <v>0</v>
      </c>
      <c r="U12" s="40">
        <f t="shared" si="2"/>
        <v>56413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2784</v>
      </c>
      <c r="H13" s="38">
        <v>4151</v>
      </c>
      <c r="I13" s="40">
        <f t="shared" si="0"/>
        <v>1367</v>
      </c>
      <c r="J13" s="41"/>
      <c r="K13" s="39">
        <v>4638</v>
      </c>
      <c r="L13" s="40">
        <f t="shared" si="1"/>
        <v>3271</v>
      </c>
      <c r="M13" s="39">
        <v>0</v>
      </c>
      <c r="N13" s="41"/>
      <c r="O13" s="39">
        <v>0</v>
      </c>
      <c r="P13" s="39">
        <v>0</v>
      </c>
      <c r="Q13" s="39">
        <v>3271</v>
      </c>
      <c r="R13" s="39">
        <v>0</v>
      </c>
      <c r="S13" s="39">
        <v>0</v>
      </c>
      <c r="T13" s="39">
        <v>0</v>
      </c>
      <c r="U13" s="40">
        <f t="shared" si="2"/>
        <v>3271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0</v>
      </c>
      <c r="F14" s="38">
        <v>0</v>
      </c>
      <c r="G14" s="39">
        <v>4221</v>
      </c>
      <c r="H14" s="38">
        <v>3987</v>
      </c>
      <c r="I14" s="40">
        <f t="shared" si="0"/>
        <v>-234</v>
      </c>
      <c r="J14" s="41"/>
      <c r="K14" s="39">
        <v>4335</v>
      </c>
      <c r="L14" s="40">
        <f t="shared" si="1"/>
        <v>4569</v>
      </c>
      <c r="M14" s="39">
        <v>0</v>
      </c>
      <c r="N14" s="41"/>
      <c r="O14" s="39">
        <v>2786</v>
      </c>
      <c r="P14" s="39">
        <v>0</v>
      </c>
      <c r="Q14" s="39">
        <v>0</v>
      </c>
      <c r="R14" s="39">
        <v>1389</v>
      </c>
      <c r="S14" s="39">
        <v>0</v>
      </c>
      <c r="T14" s="39">
        <v>394</v>
      </c>
      <c r="U14" s="40">
        <f t="shared" si="2"/>
        <v>4569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0</v>
      </c>
      <c r="F16" s="38">
        <v>0</v>
      </c>
      <c r="G16" s="38">
        <v>9659</v>
      </c>
      <c r="H16" s="38">
        <v>9138</v>
      </c>
      <c r="I16" s="40">
        <f t="shared" si="0"/>
        <v>-521</v>
      </c>
      <c r="J16" s="41"/>
      <c r="K16" s="39">
        <v>7579</v>
      </c>
      <c r="L16" s="40">
        <f t="shared" si="1"/>
        <v>8100</v>
      </c>
      <c r="M16" s="39">
        <v>0</v>
      </c>
      <c r="N16" s="41"/>
      <c r="O16" s="39">
        <v>6144</v>
      </c>
      <c r="P16" s="39">
        <v>0</v>
      </c>
      <c r="Q16" s="39">
        <v>22</v>
      </c>
      <c r="R16" s="39">
        <v>1934</v>
      </c>
      <c r="S16" s="39">
        <v>0</v>
      </c>
      <c r="T16" s="39">
        <v>0</v>
      </c>
      <c r="U16" s="40">
        <f t="shared" si="2"/>
        <v>8100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0</v>
      </c>
      <c r="G17" s="38">
        <v>27484</v>
      </c>
      <c r="H17" s="38">
        <v>24466</v>
      </c>
      <c r="I17" s="40">
        <f t="shared" si="0"/>
        <v>-3018</v>
      </c>
      <c r="J17" s="41"/>
      <c r="K17" s="39">
        <v>43591.86</v>
      </c>
      <c r="L17" s="40">
        <f t="shared" si="1"/>
        <v>46609.86</v>
      </c>
      <c r="M17" s="39">
        <v>0</v>
      </c>
      <c r="N17" s="41"/>
      <c r="O17" s="39">
        <v>0</v>
      </c>
      <c r="P17" s="39">
        <v>0</v>
      </c>
      <c r="Q17" s="39">
        <v>31927</v>
      </c>
      <c r="R17" s="39">
        <v>14682.86</v>
      </c>
      <c r="S17" s="39">
        <v>0</v>
      </c>
      <c r="T17" s="39">
        <v>0</v>
      </c>
      <c r="U17" s="40">
        <f t="shared" si="2"/>
        <v>46609.86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46160.37</v>
      </c>
      <c r="E18" s="43">
        <f t="shared" si="3"/>
        <v>0</v>
      </c>
      <c r="F18" s="43">
        <f t="shared" si="3"/>
        <v>0</v>
      </c>
      <c r="G18" s="43">
        <f t="shared" si="3"/>
        <v>106333.2</v>
      </c>
      <c r="H18" s="43">
        <f t="shared" si="3"/>
        <v>106623.56</v>
      </c>
      <c r="I18" s="44">
        <f t="shared" si="3"/>
        <v>290.3600000000006</v>
      </c>
      <c r="J18" s="43">
        <f t="shared" si="3"/>
        <v>0</v>
      </c>
      <c r="K18" s="45">
        <f t="shared" si="3"/>
        <v>282457.86</v>
      </c>
      <c r="L18" s="44">
        <f t="shared" si="3"/>
        <v>328327.87</v>
      </c>
      <c r="M18" s="44">
        <f t="shared" si="3"/>
        <v>28333</v>
      </c>
      <c r="N18" s="44">
        <f t="shared" si="3"/>
        <v>0</v>
      </c>
      <c r="O18" s="43">
        <f t="shared" si="3"/>
        <v>45959</v>
      </c>
      <c r="P18" s="43">
        <f t="shared" si="3"/>
        <v>0</v>
      </c>
      <c r="Q18" s="43">
        <f t="shared" si="3"/>
        <v>102122</v>
      </c>
      <c r="R18" s="43">
        <f t="shared" si="3"/>
        <v>68451.86</v>
      </c>
      <c r="S18" s="43">
        <f t="shared" si="3"/>
        <v>375.28</v>
      </c>
      <c r="T18" s="43">
        <f t="shared" si="3"/>
        <v>83086.73</v>
      </c>
      <c r="U18" s="44">
        <f t="shared" si="3"/>
        <v>328327.87</v>
      </c>
    </row>
    <row r="22" spans="7:10" ht="15" customHeight="1">
      <c r="G22" s="58" t="s">
        <v>79</v>
      </c>
      <c r="H22" s="58"/>
      <c r="I22" s="58"/>
      <c r="J22" s="7">
        <f>+('semilavorati mensile'!J28)-('semilavorati mensile'!K28+'monomeri mensile'!K18)</f>
        <v>2234.219999999972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R4:R6"/>
    <mergeCell ref="S4:S6"/>
    <mergeCell ref="H4:H6"/>
    <mergeCell ref="I4:I6"/>
    <mergeCell ref="J4:J6"/>
    <mergeCell ref="K4:K6"/>
    <mergeCell ref="L4:L6"/>
    <mergeCell ref="M4:M6"/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140625" style="0" customWidth="1"/>
    <col min="2" max="2" width="32.8515625" style="0" customWidth="1"/>
    <col min="3" max="3" width="12.140625" style="0" customWidth="1"/>
    <col min="4" max="4" width="11.00390625" style="0" customWidth="1"/>
    <col min="5" max="5" width="9.7109375" style="0" customWidth="1"/>
    <col min="6" max="6" width="13.00390625" style="0" customWidth="1"/>
    <col min="7" max="7" width="11.57421875" style="0" customWidth="1"/>
    <col min="8" max="9" width="11.28125" style="0" customWidth="1"/>
    <col min="10" max="10" width="13.00390625" style="0" customWidth="1"/>
    <col min="11" max="11" width="12.57421875" style="0" customWidth="1"/>
    <col min="12" max="12" width="12.28125" style="0" customWidth="1"/>
    <col min="13" max="13" width="10.8515625" style="0" customWidth="1"/>
    <col min="14" max="14" width="9.710937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00390625" style="0" customWidth="1"/>
    <col min="19" max="19" width="10.8515625" style="0" customWidth="1"/>
    <col min="20" max="20" width="9.7109375" style="0" customWidth="1"/>
    <col min="21" max="21" width="12.851562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 thickBot="1">
      <c r="A3" s="12"/>
      <c r="B3" s="21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65" t="s">
        <v>81</v>
      </c>
      <c r="B4" s="52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48" t="s">
        <v>80</v>
      </c>
      <c r="B5" s="49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24.5" customHeight="1">
      <c r="A6" s="48"/>
      <c r="B6" s="49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0" t="s">
        <v>47</v>
      </c>
      <c r="B8" s="50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63537</v>
      </c>
      <c r="D9" s="24">
        <v>0</v>
      </c>
      <c r="E9" s="24">
        <v>7759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49400</v>
      </c>
      <c r="K9" s="27">
        <v>632434.39</v>
      </c>
      <c r="L9" s="28">
        <f aca="true" t="shared" si="1" ref="L9:L26">C9+D9+E9+F9-(I9+J9)+K9</f>
        <v>654330.39</v>
      </c>
      <c r="M9" s="25">
        <v>38683</v>
      </c>
      <c r="N9" s="29">
        <v>63083</v>
      </c>
      <c r="O9" s="25">
        <v>0</v>
      </c>
      <c r="P9" s="25">
        <v>0</v>
      </c>
      <c r="Q9" s="25">
        <v>0</v>
      </c>
      <c r="R9" s="25">
        <v>0</v>
      </c>
      <c r="S9" s="25">
        <v>540380.39</v>
      </c>
      <c r="T9" s="30">
        <v>12184</v>
      </c>
      <c r="U9" s="31">
        <f aca="true" t="shared" si="2" ref="U9:U19">SUM(M9:T9)</f>
        <v>654330.39</v>
      </c>
    </row>
    <row r="10" spans="1:21" ht="15" customHeight="1">
      <c r="A10" s="17">
        <v>2</v>
      </c>
      <c r="B10" s="17" t="s">
        <v>49</v>
      </c>
      <c r="C10" s="24">
        <v>119750</v>
      </c>
      <c r="D10" s="24">
        <v>0</v>
      </c>
      <c r="E10" s="24">
        <v>42</v>
      </c>
      <c r="F10" s="25">
        <v>73722</v>
      </c>
      <c r="G10" s="25">
        <v>9391</v>
      </c>
      <c r="H10" s="25">
        <v>10928</v>
      </c>
      <c r="I10" s="26">
        <f t="shared" si="0"/>
        <v>1537</v>
      </c>
      <c r="J10" s="25">
        <v>193451</v>
      </c>
      <c r="K10" s="27">
        <v>109576</v>
      </c>
      <c r="L10" s="28">
        <f t="shared" si="1"/>
        <v>108102</v>
      </c>
      <c r="M10" s="25">
        <v>56434</v>
      </c>
      <c r="N10" s="29">
        <v>0</v>
      </c>
      <c r="O10" s="25">
        <v>42207</v>
      </c>
      <c r="P10" s="25">
        <v>0</v>
      </c>
      <c r="Q10" s="25">
        <v>1034</v>
      </c>
      <c r="R10" s="25">
        <v>8299</v>
      </c>
      <c r="S10" s="25">
        <v>0</v>
      </c>
      <c r="T10" s="30">
        <v>128</v>
      </c>
      <c r="U10" s="31">
        <f t="shared" si="2"/>
        <v>108102</v>
      </c>
    </row>
    <row r="11" spans="1:21" ht="15" customHeight="1">
      <c r="A11" s="18">
        <v>3</v>
      </c>
      <c r="B11" s="18" t="s">
        <v>50</v>
      </c>
      <c r="C11" s="24">
        <v>1653685</v>
      </c>
      <c r="D11" s="24">
        <v>173883</v>
      </c>
      <c r="E11" s="24">
        <v>2751</v>
      </c>
      <c r="F11" s="24">
        <v>1422725</v>
      </c>
      <c r="G11" s="25">
        <v>66562</v>
      </c>
      <c r="H11" s="25">
        <v>107918</v>
      </c>
      <c r="I11" s="26">
        <f t="shared" si="0"/>
        <v>41356</v>
      </c>
      <c r="J11" s="25">
        <v>3211688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718259</v>
      </c>
      <c r="D12" s="24">
        <v>0</v>
      </c>
      <c r="E12" s="24">
        <v>1100</v>
      </c>
      <c r="F12" s="25">
        <v>0</v>
      </c>
      <c r="G12" s="25">
        <v>31984</v>
      </c>
      <c r="H12" s="24">
        <v>32141</v>
      </c>
      <c r="I12" s="26">
        <f t="shared" si="0"/>
        <v>157</v>
      </c>
      <c r="J12" s="25">
        <v>719202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333048</v>
      </c>
      <c r="D13" s="24">
        <v>0</v>
      </c>
      <c r="E13" s="24">
        <v>0</v>
      </c>
      <c r="F13" s="25">
        <v>314783</v>
      </c>
      <c r="G13" s="25">
        <v>52093</v>
      </c>
      <c r="H13" s="25">
        <v>33964</v>
      </c>
      <c r="I13" s="26">
        <f t="shared" si="0"/>
        <v>-18129</v>
      </c>
      <c r="J13" s="25">
        <v>643586</v>
      </c>
      <c r="K13" s="27">
        <v>525789</v>
      </c>
      <c r="L13" s="28">
        <f t="shared" si="1"/>
        <v>548163</v>
      </c>
      <c r="M13" s="25">
        <v>0</v>
      </c>
      <c r="N13" s="29">
        <v>0</v>
      </c>
      <c r="O13" s="25">
        <v>0</v>
      </c>
      <c r="P13" s="25">
        <v>0</v>
      </c>
      <c r="Q13" s="25">
        <v>215479</v>
      </c>
      <c r="R13" s="25">
        <v>332431</v>
      </c>
      <c r="S13" s="25">
        <v>253</v>
      </c>
      <c r="T13" s="30">
        <v>0</v>
      </c>
      <c r="U13" s="31">
        <f t="shared" si="2"/>
        <v>548163</v>
      </c>
    </row>
    <row r="14" spans="1:21" ht="15" customHeight="1">
      <c r="A14" s="17">
        <v>6</v>
      </c>
      <c r="B14" s="17" t="s">
        <v>53</v>
      </c>
      <c r="C14" s="24">
        <v>284117</v>
      </c>
      <c r="D14" s="25">
        <v>0</v>
      </c>
      <c r="E14" s="25">
        <v>0</v>
      </c>
      <c r="F14" s="25">
        <v>0</v>
      </c>
      <c r="G14" s="25">
        <v>4905</v>
      </c>
      <c r="H14" s="25">
        <v>11144</v>
      </c>
      <c r="I14" s="26">
        <f t="shared" si="0"/>
        <v>6239</v>
      </c>
      <c r="J14" s="25">
        <v>282753</v>
      </c>
      <c r="K14" s="27">
        <v>211779</v>
      </c>
      <c r="L14" s="28">
        <f t="shared" si="1"/>
        <v>206904</v>
      </c>
      <c r="M14" s="25">
        <v>200948</v>
      </c>
      <c r="N14" s="29">
        <v>0</v>
      </c>
      <c r="O14" s="25">
        <v>0</v>
      </c>
      <c r="P14" s="25">
        <v>0</v>
      </c>
      <c r="Q14" s="25">
        <v>0</v>
      </c>
      <c r="R14" s="25">
        <v>3473</v>
      </c>
      <c r="S14" s="25">
        <v>2483</v>
      </c>
      <c r="T14" s="30">
        <v>0</v>
      </c>
      <c r="U14" s="31">
        <f t="shared" si="2"/>
        <v>206904</v>
      </c>
    </row>
    <row r="15" spans="1:21" ht="15" customHeight="1">
      <c r="A15" s="17">
        <v>7</v>
      </c>
      <c r="B15" s="17" t="s">
        <v>54</v>
      </c>
      <c r="C15" s="24">
        <v>74470</v>
      </c>
      <c r="D15" s="25">
        <v>0</v>
      </c>
      <c r="E15" s="25">
        <v>0</v>
      </c>
      <c r="F15" s="25">
        <v>42776.62</v>
      </c>
      <c r="G15" s="25">
        <v>11376.47</v>
      </c>
      <c r="H15" s="25">
        <v>14725.07</v>
      </c>
      <c r="I15" s="26">
        <f t="shared" si="0"/>
        <v>3348.6000000000004</v>
      </c>
      <c r="J15" s="25">
        <v>86924.02</v>
      </c>
      <c r="K15" s="27">
        <v>0</v>
      </c>
      <c r="L15" s="28">
        <f t="shared" si="1"/>
        <v>26973.999999999985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26974</v>
      </c>
      <c r="T15" s="30">
        <v>0</v>
      </c>
      <c r="U15" s="31">
        <f t="shared" si="2"/>
        <v>26974</v>
      </c>
    </row>
    <row r="16" spans="1:21" ht="15" customHeight="1">
      <c r="A16" s="17">
        <v>8</v>
      </c>
      <c r="B16" s="17" t="s">
        <v>55</v>
      </c>
      <c r="C16" s="24">
        <v>38695</v>
      </c>
      <c r="D16" s="25">
        <v>70832.03</v>
      </c>
      <c r="E16" s="25">
        <v>0</v>
      </c>
      <c r="F16" s="25">
        <v>0</v>
      </c>
      <c r="G16" s="25">
        <v>30083.62</v>
      </c>
      <c r="H16" s="25">
        <v>31671.66</v>
      </c>
      <c r="I16" s="26">
        <f t="shared" si="0"/>
        <v>1588.0400000000009</v>
      </c>
      <c r="J16" s="25">
        <v>47070.4</v>
      </c>
      <c r="K16" s="27">
        <v>108163</v>
      </c>
      <c r="L16" s="28">
        <f t="shared" si="1"/>
        <v>169031.59</v>
      </c>
      <c r="M16" s="25">
        <v>0</v>
      </c>
      <c r="N16" s="29">
        <v>17839.59</v>
      </c>
      <c r="O16" s="25">
        <v>17951</v>
      </c>
      <c r="P16" s="25">
        <v>0</v>
      </c>
      <c r="Q16" s="25">
        <v>80711</v>
      </c>
      <c r="R16" s="25">
        <v>13846</v>
      </c>
      <c r="S16" s="25">
        <v>38684</v>
      </c>
      <c r="T16" s="30">
        <v>0</v>
      </c>
      <c r="U16" s="31">
        <f t="shared" si="2"/>
        <v>169031.59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394</v>
      </c>
      <c r="E17" s="25">
        <v>3036</v>
      </c>
      <c r="F17" s="25">
        <v>0</v>
      </c>
      <c r="G17" s="25">
        <v>8004</v>
      </c>
      <c r="H17" s="25">
        <v>8328</v>
      </c>
      <c r="I17" s="26">
        <f t="shared" si="0"/>
        <v>324</v>
      </c>
      <c r="J17" s="25">
        <v>7262</v>
      </c>
      <c r="K17" s="27">
        <v>5256</v>
      </c>
      <c r="L17" s="28">
        <f t="shared" si="1"/>
        <v>1100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1100</v>
      </c>
      <c r="U17" s="31">
        <f t="shared" si="2"/>
        <v>1100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12324.82</v>
      </c>
      <c r="F19" s="25">
        <v>80717.71</v>
      </c>
      <c r="G19" s="25">
        <v>16289.18</v>
      </c>
      <c r="H19" s="25">
        <v>11100.68</v>
      </c>
      <c r="I19" s="26">
        <f t="shared" si="0"/>
        <v>-5188.5</v>
      </c>
      <c r="J19" s="25">
        <v>58608.82</v>
      </c>
      <c r="K19" s="27">
        <v>56005.32</v>
      </c>
      <c r="L19" s="28">
        <f t="shared" si="1"/>
        <v>95627.53</v>
      </c>
      <c r="M19" s="25">
        <v>0</v>
      </c>
      <c r="N19" s="29">
        <v>0</v>
      </c>
      <c r="O19" s="25">
        <v>0</v>
      </c>
      <c r="P19" s="25">
        <v>0</v>
      </c>
      <c r="Q19" s="25">
        <v>16213.13</v>
      </c>
      <c r="R19" s="25">
        <v>41603.04</v>
      </c>
      <c r="S19" s="25">
        <v>37811.34</v>
      </c>
      <c r="T19" s="30">
        <v>0</v>
      </c>
      <c r="U19" s="31">
        <f t="shared" si="2"/>
        <v>95627.51</v>
      </c>
    </row>
    <row r="20" spans="1:21" ht="15" customHeight="1">
      <c r="A20" s="19"/>
      <c r="B20" s="19" t="s">
        <v>59</v>
      </c>
      <c r="C20" s="32">
        <f aca="true" t="shared" si="3" ref="C20:K20">SUM(C9:C19)</f>
        <v>3285561</v>
      </c>
      <c r="D20" s="32">
        <f t="shared" si="3"/>
        <v>245109.03</v>
      </c>
      <c r="E20" s="32">
        <f t="shared" si="3"/>
        <v>27012.82</v>
      </c>
      <c r="F20" s="32">
        <f t="shared" si="3"/>
        <v>1934724.33</v>
      </c>
      <c r="G20" s="32">
        <f t="shared" si="3"/>
        <v>230688.27</v>
      </c>
      <c r="H20" s="32">
        <f t="shared" si="3"/>
        <v>261920.41</v>
      </c>
      <c r="I20" s="32">
        <f t="shared" si="3"/>
        <v>31232.14</v>
      </c>
      <c r="J20" s="32">
        <f t="shared" si="3"/>
        <v>5299945.24</v>
      </c>
      <c r="K20" s="32">
        <f t="shared" si="3"/>
        <v>1649002.7100000002</v>
      </c>
      <c r="L20" s="33">
        <f t="shared" si="1"/>
        <v>1810232.51</v>
      </c>
      <c r="M20" s="32">
        <f aca="true" t="shared" si="4" ref="M20:U20">SUM(M9:M19)</f>
        <v>296065</v>
      </c>
      <c r="N20" s="32">
        <f t="shared" si="4"/>
        <v>80922.59</v>
      </c>
      <c r="O20" s="32">
        <f t="shared" si="4"/>
        <v>60158</v>
      </c>
      <c r="P20" s="32">
        <f t="shared" si="4"/>
        <v>0</v>
      </c>
      <c r="Q20" s="32">
        <f t="shared" si="4"/>
        <v>313437.13</v>
      </c>
      <c r="R20" s="32">
        <f t="shared" si="4"/>
        <v>399652.04</v>
      </c>
      <c r="S20" s="32">
        <f t="shared" si="4"/>
        <v>646585.73</v>
      </c>
      <c r="T20" s="32">
        <f t="shared" si="4"/>
        <v>13412</v>
      </c>
      <c r="U20" s="34">
        <f t="shared" si="4"/>
        <v>1810232.4900000002</v>
      </c>
    </row>
    <row r="21" spans="1:21" ht="15" customHeight="1">
      <c r="A21" s="17">
        <v>12</v>
      </c>
      <c r="B21" s="17" t="s">
        <v>60</v>
      </c>
      <c r="C21" s="24">
        <v>24122</v>
      </c>
      <c r="D21" s="25">
        <v>208511</v>
      </c>
      <c r="E21" s="25">
        <v>0</v>
      </c>
      <c r="F21" s="25">
        <v>0</v>
      </c>
      <c r="G21" s="25">
        <v>12744</v>
      </c>
      <c r="H21" s="25">
        <v>11450</v>
      </c>
      <c r="I21" s="26">
        <f>+H21-G21</f>
        <v>-1294</v>
      </c>
      <c r="J21" s="25">
        <v>312926</v>
      </c>
      <c r="K21" s="27">
        <v>403913</v>
      </c>
      <c r="L21" s="28">
        <f t="shared" si="1"/>
        <v>324914</v>
      </c>
      <c r="M21" s="25">
        <v>114216</v>
      </c>
      <c r="N21" s="29">
        <v>0</v>
      </c>
      <c r="O21" s="25">
        <v>109174</v>
      </c>
      <c r="P21" s="25">
        <v>0</v>
      </c>
      <c r="Q21" s="25">
        <v>77878</v>
      </c>
      <c r="R21" s="25">
        <v>18085</v>
      </c>
      <c r="S21" s="25">
        <v>5561</v>
      </c>
      <c r="T21" s="30">
        <v>0</v>
      </c>
      <c r="U21" s="31">
        <f>SUM(M21:T21)</f>
        <v>324914</v>
      </c>
    </row>
    <row r="22" spans="1:21" ht="15" customHeight="1">
      <c r="A22" s="17">
        <v>13</v>
      </c>
      <c r="B22" s="17" t="s">
        <v>61</v>
      </c>
      <c r="C22" s="24">
        <v>60498</v>
      </c>
      <c r="D22" s="25">
        <v>13131</v>
      </c>
      <c r="E22" s="25">
        <v>13948</v>
      </c>
      <c r="F22" s="25">
        <v>66778</v>
      </c>
      <c r="G22" s="25">
        <v>65202</v>
      </c>
      <c r="H22" s="25">
        <v>80436</v>
      </c>
      <c r="I22" s="26">
        <f>+H22-G22</f>
        <v>15234</v>
      </c>
      <c r="J22" s="25">
        <v>303137</v>
      </c>
      <c r="K22" s="27">
        <v>1447162</v>
      </c>
      <c r="L22" s="28">
        <f t="shared" si="1"/>
        <v>1283146</v>
      </c>
      <c r="M22" s="25">
        <v>848892</v>
      </c>
      <c r="N22" s="29">
        <v>0</v>
      </c>
      <c r="O22" s="25">
        <v>208895</v>
      </c>
      <c r="P22" s="25">
        <v>0</v>
      </c>
      <c r="Q22" s="25">
        <v>60566</v>
      </c>
      <c r="R22" s="25">
        <v>164793</v>
      </c>
      <c r="S22" s="25">
        <v>0</v>
      </c>
      <c r="T22" s="30">
        <v>0</v>
      </c>
      <c r="U22" s="31">
        <f>SUM(M22:T22)</f>
        <v>1283146</v>
      </c>
    </row>
    <row r="23" spans="1:21" ht="15" customHeight="1">
      <c r="A23" s="17">
        <v>14</v>
      </c>
      <c r="B23" s="17" t="s">
        <v>62</v>
      </c>
      <c r="C23" s="24">
        <v>2541</v>
      </c>
      <c r="D23" s="25">
        <v>0</v>
      </c>
      <c r="E23" s="25">
        <v>40741</v>
      </c>
      <c r="F23" s="25">
        <v>25673</v>
      </c>
      <c r="G23" s="25">
        <v>18048</v>
      </c>
      <c r="H23" s="25">
        <v>25762</v>
      </c>
      <c r="I23" s="26">
        <f>+H23-G23</f>
        <v>7714</v>
      </c>
      <c r="J23" s="25">
        <v>235744</v>
      </c>
      <c r="K23" s="27">
        <v>178726</v>
      </c>
      <c r="L23" s="28">
        <f t="shared" si="1"/>
        <v>4223</v>
      </c>
      <c r="M23" s="25">
        <v>0</v>
      </c>
      <c r="N23" s="29">
        <v>0</v>
      </c>
      <c r="O23" s="25">
        <v>0</v>
      </c>
      <c r="P23" s="25">
        <v>0</v>
      </c>
      <c r="Q23" s="25">
        <v>4223</v>
      </c>
      <c r="R23" s="25">
        <v>0</v>
      </c>
      <c r="S23" s="25">
        <v>0</v>
      </c>
      <c r="T23" s="30">
        <v>0</v>
      </c>
      <c r="U23" s="31">
        <f>SUM(M23:T23)</f>
        <v>4223</v>
      </c>
    </row>
    <row r="24" spans="1:21" ht="15" customHeight="1">
      <c r="A24" s="19"/>
      <c r="B24" s="19" t="s">
        <v>63</v>
      </c>
      <c r="C24" s="32">
        <f aca="true" t="shared" si="5" ref="C24:K24">SUM(C21:C23)</f>
        <v>87161</v>
      </c>
      <c r="D24" s="32">
        <f t="shared" si="5"/>
        <v>221642</v>
      </c>
      <c r="E24" s="32">
        <f t="shared" si="5"/>
        <v>54689</v>
      </c>
      <c r="F24" s="32">
        <f t="shared" si="5"/>
        <v>92451</v>
      </c>
      <c r="G24" s="32">
        <f t="shared" si="5"/>
        <v>95994</v>
      </c>
      <c r="H24" s="32">
        <f t="shared" si="5"/>
        <v>117648</v>
      </c>
      <c r="I24" s="32">
        <f t="shared" si="5"/>
        <v>21654</v>
      </c>
      <c r="J24" s="32">
        <f t="shared" si="5"/>
        <v>851807</v>
      </c>
      <c r="K24" s="35">
        <f t="shared" si="5"/>
        <v>2029801</v>
      </c>
      <c r="L24" s="33">
        <f t="shared" si="1"/>
        <v>1612283</v>
      </c>
      <c r="M24" s="32">
        <f aca="true" t="shared" si="6" ref="M24:U24">SUM(M21:M23)</f>
        <v>963108</v>
      </c>
      <c r="N24" s="32">
        <f t="shared" si="6"/>
        <v>0</v>
      </c>
      <c r="O24" s="32">
        <f t="shared" si="6"/>
        <v>318069</v>
      </c>
      <c r="P24" s="32">
        <f t="shared" si="6"/>
        <v>0</v>
      </c>
      <c r="Q24" s="32">
        <f t="shared" si="6"/>
        <v>142667</v>
      </c>
      <c r="R24" s="32">
        <f t="shared" si="6"/>
        <v>182878</v>
      </c>
      <c r="S24" s="32">
        <f t="shared" si="6"/>
        <v>5561</v>
      </c>
      <c r="T24" s="32">
        <f t="shared" si="6"/>
        <v>0</v>
      </c>
      <c r="U24" s="34">
        <f t="shared" si="6"/>
        <v>1612283</v>
      </c>
    </row>
    <row r="25" spans="1:21" ht="15" customHeight="1">
      <c r="A25" s="17">
        <v>15</v>
      </c>
      <c r="B25" s="17" t="s">
        <v>64</v>
      </c>
      <c r="C25" s="24">
        <v>117003</v>
      </c>
      <c r="D25" s="25">
        <v>8050.62</v>
      </c>
      <c r="E25" s="25">
        <v>13018.21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8050.62</v>
      </c>
      <c r="K25" s="27">
        <v>0</v>
      </c>
      <c r="L25" s="28">
        <f t="shared" si="1"/>
        <v>130021.20999999999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130021.21</v>
      </c>
      <c r="T25" s="30">
        <v>0</v>
      </c>
      <c r="U25" s="31">
        <f>SUM(M25:T25)</f>
        <v>130021.21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30052</v>
      </c>
      <c r="E26" s="25">
        <v>0</v>
      </c>
      <c r="F26" s="25">
        <v>1484</v>
      </c>
      <c r="G26" s="25">
        <v>1309</v>
      </c>
      <c r="H26" s="25">
        <v>1293</v>
      </c>
      <c r="I26" s="26">
        <f>+H26-G26</f>
        <v>-16</v>
      </c>
      <c r="J26" s="25">
        <v>31552</v>
      </c>
      <c r="K26" s="27">
        <v>31552</v>
      </c>
      <c r="L26" s="28">
        <f t="shared" si="1"/>
        <v>31552</v>
      </c>
      <c r="M26" s="25">
        <v>31552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31552</v>
      </c>
    </row>
    <row r="27" spans="1:21" ht="15" customHeight="1">
      <c r="A27" s="19"/>
      <c r="B27" s="19" t="s">
        <v>66</v>
      </c>
      <c r="C27" s="32">
        <f aca="true" t="shared" si="7" ref="C27:I27">SUM(C25:C26)</f>
        <v>117003</v>
      </c>
      <c r="D27" s="32">
        <f t="shared" si="7"/>
        <v>38102.62</v>
      </c>
      <c r="E27" s="32">
        <f t="shared" si="7"/>
        <v>13018.21</v>
      </c>
      <c r="F27" s="32">
        <f t="shared" si="7"/>
        <v>1484</v>
      </c>
      <c r="G27" s="32">
        <f t="shared" si="7"/>
        <v>1309</v>
      </c>
      <c r="H27" s="32">
        <f t="shared" si="7"/>
        <v>1293</v>
      </c>
      <c r="I27" s="32">
        <f t="shared" si="7"/>
        <v>-16</v>
      </c>
      <c r="J27" s="32">
        <f>K27+L27-(C27+D27+E27+F27)</f>
        <v>31568</v>
      </c>
      <c r="K27" s="32">
        <f>SUM(J25:J26)</f>
        <v>39602.62</v>
      </c>
      <c r="L27" s="32">
        <f aca="true" t="shared" si="8" ref="L27:U27">SUM(L25:L26)</f>
        <v>161573.21</v>
      </c>
      <c r="M27" s="32">
        <f t="shared" si="8"/>
        <v>31552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130021.21</v>
      </c>
      <c r="T27" s="32">
        <f t="shared" si="8"/>
        <v>0</v>
      </c>
      <c r="U27" s="34">
        <f t="shared" si="8"/>
        <v>161573.21000000002</v>
      </c>
    </row>
    <row r="28" spans="1:21" ht="15" customHeight="1">
      <c r="A28" s="20"/>
      <c r="B28" s="20" t="s">
        <v>67</v>
      </c>
      <c r="C28" s="36">
        <f aca="true" t="shared" si="9" ref="C28:U28">+C20+C24+C27</f>
        <v>3489725</v>
      </c>
      <c r="D28" s="36">
        <f t="shared" si="9"/>
        <v>504853.65</v>
      </c>
      <c r="E28" s="36">
        <f t="shared" si="9"/>
        <v>94720.03</v>
      </c>
      <c r="F28" s="36">
        <f t="shared" si="9"/>
        <v>2028659.33</v>
      </c>
      <c r="G28" s="36">
        <f t="shared" si="9"/>
        <v>327991.27</v>
      </c>
      <c r="H28" s="36">
        <f t="shared" si="9"/>
        <v>380861.41000000003</v>
      </c>
      <c r="I28" s="36">
        <f t="shared" si="9"/>
        <v>52870.14</v>
      </c>
      <c r="J28" s="36">
        <f t="shared" si="9"/>
        <v>6183320.24</v>
      </c>
      <c r="K28" s="36">
        <f t="shared" si="9"/>
        <v>3718406.33</v>
      </c>
      <c r="L28" s="36">
        <f t="shared" si="9"/>
        <v>3584088.7199999997</v>
      </c>
      <c r="M28" s="36">
        <f t="shared" si="9"/>
        <v>1290725</v>
      </c>
      <c r="N28" s="36">
        <f t="shared" si="9"/>
        <v>80922.59</v>
      </c>
      <c r="O28" s="36">
        <f t="shared" si="9"/>
        <v>378227</v>
      </c>
      <c r="P28" s="36">
        <f t="shared" si="9"/>
        <v>0</v>
      </c>
      <c r="Q28" s="36">
        <f t="shared" si="9"/>
        <v>456104.13</v>
      </c>
      <c r="R28" s="36">
        <f t="shared" si="9"/>
        <v>582530.04</v>
      </c>
      <c r="S28" s="36">
        <f t="shared" si="9"/>
        <v>782167.94</v>
      </c>
      <c r="T28" s="36">
        <f t="shared" si="9"/>
        <v>13412</v>
      </c>
      <c r="U28" s="37">
        <f t="shared" si="9"/>
        <v>3584088.7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22.57421875" style="0" customWidth="1"/>
    <col min="3" max="3" width="9.7109375" style="0" customWidth="1"/>
    <col min="4" max="4" width="11.140625" style="0" customWidth="1"/>
    <col min="5" max="6" width="9.7109375" style="0" customWidth="1"/>
    <col min="7" max="7" width="11.57421875" style="0" customWidth="1"/>
    <col min="8" max="8" width="12.28125" style="0" customWidth="1"/>
    <col min="9" max="9" width="10.8515625" style="0" customWidth="1"/>
    <col min="10" max="10" width="11.8515625" style="0" customWidth="1"/>
    <col min="11" max="11" width="12.8515625" style="0" customWidth="1"/>
    <col min="12" max="12" width="11.00390625" style="0" customWidth="1"/>
    <col min="13" max="13" width="11.140625" style="0" customWidth="1"/>
    <col min="14" max="14" width="9.7109375" style="0" customWidth="1"/>
    <col min="15" max="15" width="11.00390625" style="0" customWidth="1"/>
    <col min="16" max="16" width="9.7109375" style="0" customWidth="1"/>
    <col min="17" max="17" width="13.140625" style="0" customWidth="1"/>
    <col min="18" max="18" width="11.00390625" style="0" customWidth="1"/>
    <col min="19" max="19" width="9.7109375" style="0" customWidth="1"/>
    <col min="20" max="20" width="11.421875" style="0" customWidth="1"/>
    <col min="21" max="21" width="18.421875" style="0" customWidth="1"/>
  </cols>
  <sheetData>
    <row r="1" spans="1:21" ht="21" customHeight="1">
      <c r="A1" s="1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1" ht="21" customHeight="1">
      <c r="A2" s="15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</row>
    <row r="3" spans="1:21" ht="16.5" customHeight="1">
      <c r="A3" s="3"/>
      <c r="B3" s="3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7" t="s">
        <v>5</v>
      </c>
      <c r="N3" s="57"/>
      <c r="O3" s="57"/>
      <c r="P3" s="57"/>
      <c r="Q3" s="57"/>
      <c r="R3" s="57"/>
      <c r="S3" s="57"/>
      <c r="T3" s="57"/>
      <c r="U3" s="57"/>
    </row>
    <row r="4" spans="1:21" ht="12.75" customHeight="1">
      <c r="A4" s="63" t="s">
        <v>81</v>
      </c>
      <c r="B4" s="64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59" t="s">
        <v>80</v>
      </c>
      <c r="B5" s="60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36.5" customHeight="1">
      <c r="A6" s="61"/>
      <c r="B6" s="62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0" t="s">
        <v>68</v>
      </c>
      <c r="B8" s="50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32900</v>
      </c>
      <c r="E9" s="38">
        <v>0</v>
      </c>
      <c r="F9" s="38">
        <v>0</v>
      </c>
      <c r="G9" s="39">
        <v>15530</v>
      </c>
      <c r="H9" s="38">
        <v>17992</v>
      </c>
      <c r="I9" s="40">
        <f aca="true" t="shared" si="0" ref="I9:I17">+H9-G9</f>
        <v>2462</v>
      </c>
      <c r="J9" s="41"/>
      <c r="K9" s="39">
        <v>927759</v>
      </c>
      <c r="L9" s="40">
        <f aca="true" t="shared" si="1" ref="L9:L17">+C9+D9+E9+F9-I9-J9+K9</f>
        <v>958197</v>
      </c>
      <c r="M9" s="39">
        <v>11560</v>
      </c>
      <c r="N9" s="41"/>
      <c r="O9" s="39">
        <v>54778</v>
      </c>
      <c r="P9" s="39">
        <v>0</v>
      </c>
      <c r="Q9" s="39">
        <v>260215</v>
      </c>
      <c r="R9" s="39">
        <v>310902</v>
      </c>
      <c r="S9" s="39">
        <v>32291</v>
      </c>
      <c r="T9" s="39">
        <v>288451</v>
      </c>
      <c r="U9" s="40">
        <f aca="true" t="shared" si="2" ref="U9:U17">SUM(M9:T9)</f>
        <v>958197</v>
      </c>
    </row>
    <row r="10" spans="1:21" ht="15" customHeight="1">
      <c r="A10" s="1">
        <v>18</v>
      </c>
      <c r="B10" s="1" t="s">
        <v>70</v>
      </c>
      <c r="C10" s="2"/>
      <c r="D10" s="38">
        <v>171754</v>
      </c>
      <c r="E10" s="38">
        <v>3997.41</v>
      </c>
      <c r="F10" s="38">
        <v>2073</v>
      </c>
      <c r="G10" s="39">
        <v>15311.61</v>
      </c>
      <c r="H10" s="38">
        <v>24492.75</v>
      </c>
      <c r="I10" s="40">
        <f t="shared" si="0"/>
        <v>9181.14</v>
      </c>
      <c r="J10" s="41"/>
      <c r="K10" s="39">
        <v>535541</v>
      </c>
      <c r="L10" s="40">
        <f t="shared" si="1"/>
        <v>704184.27</v>
      </c>
      <c r="M10" s="39">
        <v>6800</v>
      </c>
      <c r="N10" s="41"/>
      <c r="O10" s="39">
        <v>141923</v>
      </c>
      <c r="P10" s="39">
        <v>0</v>
      </c>
      <c r="Q10" s="39">
        <v>183475</v>
      </c>
      <c r="R10" s="39">
        <v>73599</v>
      </c>
      <c r="S10" s="39">
        <v>33975.27</v>
      </c>
      <c r="T10" s="39">
        <v>264412</v>
      </c>
      <c r="U10" s="40">
        <f t="shared" si="2"/>
        <v>704184.27</v>
      </c>
    </row>
    <row r="11" spans="1:21" ht="15" customHeight="1">
      <c r="A11" s="1">
        <v>19</v>
      </c>
      <c r="B11" s="1" t="s">
        <v>71</v>
      </c>
      <c r="C11" s="2"/>
      <c r="D11" s="38">
        <v>54966.7</v>
      </c>
      <c r="E11" s="38">
        <v>0</v>
      </c>
      <c r="F11" s="38">
        <v>0</v>
      </c>
      <c r="G11" s="39">
        <v>7450.46</v>
      </c>
      <c r="H11" s="38">
        <v>3234.81</v>
      </c>
      <c r="I11" s="40">
        <f t="shared" si="0"/>
        <v>-4215.65</v>
      </c>
      <c r="J11" s="41"/>
      <c r="K11" s="39">
        <v>128261</v>
      </c>
      <c r="L11" s="40">
        <f t="shared" si="1"/>
        <v>187443.35</v>
      </c>
      <c r="M11" s="39">
        <v>0</v>
      </c>
      <c r="N11" s="41"/>
      <c r="O11" s="39">
        <v>56309</v>
      </c>
      <c r="P11" s="39">
        <v>0</v>
      </c>
      <c r="Q11" s="39">
        <v>6824</v>
      </c>
      <c r="R11" s="39">
        <v>10289</v>
      </c>
      <c r="S11" s="39">
        <v>0</v>
      </c>
      <c r="T11" s="39">
        <v>114021.35</v>
      </c>
      <c r="U11" s="40">
        <f t="shared" si="2"/>
        <v>187443.35</v>
      </c>
    </row>
    <row r="12" spans="1:21" ht="15" customHeight="1">
      <c r="A12" s="1">
        <v>20</v>
      </c>
      <c r="B12" s="1" t="s">
        <v>72</v>
      </c>
      <c r="C12" s="2"/>
      <c r="D12" s="38">
        <v>88505</v>
      </c>
      <c r="E12" s="38">
        <v>0</v>
      </c>
      <c r="F12" s="38">
        <v>96092</v>
      </c>
      <c r="G12" s="39">
        <v>19430</v>
      </c>
      <c r="H12" s="38">
        <v>19162</v>
      </c>
      <c r="I12" s="40">
        <f t="shared" si="0"/>
        <v>-268</v>
      </c>
      <c r="J12" s="41"/>
      <c r="K12" s="39">
        <v>341152</v>
      </c>
      <c r="L12" s="40">
        <f t="shared" si="1"/>
        <v>526017</v>
      </c>
      <c r="M12" s="39">
        <v>140017</v>
      </c>
      <c r="N12" s="41"/>
      <c r="O12" s="39">
        <v>45270</v>
      </c>
      <c r="P12" s="39">
        <v>0</v>
      </c>
      <c r="Q12" s="39">
        <v>325033</v>
      </c>
      <c r="R12" s="39">
        <v>15218</v>
      </c>
      <c r="S12" s="39">
        <v>0</v>
      </c>
      <c r="T12" s="39">
        <v>479</v>
      </c>
      <c r="U12" s="40">
        <f t="shared" si="2"/>
        <v>526017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3585</v>
      </c>
      <c r="H13" s="38">
        <v>4151</v>
      </c>
      <c r="I13" s="40">
        <f t="shared" si="0"/>
        <v>566</v>
      </c>
      <c r="J13" s="41"/>
      <c r="K13" s="39">
        <v>38076</v>
      </c>
      <c r="L13" s="40">
        <f t="shared" si="1"/>
        <v>37510</v>
      </c>
      <c r="M13" s="39">
        <v>0</v>
      </c>
      <c r="N13" s="41"/>
      <c r="O13" s="39">
        <v>0</v>
      </c>
      <c r="P13" s="39">
        <v>0</v>
      </c>
      <c r="Q13" s="39">
        <v>31821</v>
      </c>
      <c r="R13" s="39">
        <v>5689</v>
      </c>
      <c r="S13" s="39">
        <v>0</v>
      </c>
      <c r="T13" s="39">
        <v>0</v>
      </c>
      <c r="U13" s="40">
        <f t="shared" si="2"/>
        <v>37510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479</v>
      </c>
      <c r="F14" s="38">
        <v>0</v>
      </c>
      <c r="G14" s="39">
        <v>5927</v>
      </c>
      <c r="H14" s="38">
        <v>3987</v>
      </c>
      <c r="I14" s="40">
        <f t="shared" si="0"/>
        <v>-1940</v>
      </c>
      <c r="J14" s="41"/>
      <c r="K14" s="39">
        <v>57683</v>
      </c>
      <c r="L14" s="40">
        <f t="shared" si="1"/>
        <v>60102</v>
      </c>
      <c r="M14" s="39">
        <v>1086</v>
      </c>
      <c r="N14" s="41"/>
      <c r="O14" s="39">
        <v>32421</v>
      </c>
      <c r="P14" s="39">
        <v>0</v>
      </c>
      <c r="Q14" s="39">
        <v>8664</v>
      </c>
      <c r="R14" s="39">
        <v>10811</v>
      </c>
      <c r="S14" s="39">
        <v>0</v>
      </c>
      <c r="T14" s="39">
        <v>7120</v>
      </c>
      <c r="U14" s="40">
        <f t="shared" si="2"/>
        <v>60102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1387</v>
      </c>
      <c r="F16" s="38">
        <v>0</v>
      </c>
      <c r="G16" s="38">
        <v>7907</v>
      </c>
      <c r="H16" s="38">
        <v>9138</v>
      </c>
      <c r="I16" s="40">
        <f t="shared" si="0"/>
        <v>1231</v>
      </c>
      <c r="J16" s="41"/>
      <c r="K16" s="39">
        <v>63757</v>
      </c>
      <c r="L16" s="40">
        <f t="shared" si="1"/>
        <v>63913</v>
      </c>
      <c r="M16" s="39">
        <v>0</v>
      </c>
      <c r="N16" s="41"/>
      <c r="O16" s="39">
        <v>43701</v>
      </c>
      <c r="P16" s="39">
        <v>0</v>
      </c>
      <c r="Q16" s="39">
        <v>932</v>
      </c>
      <c r="R16" s="39">
        <v>19280</v>
      </c>
      <c r="S16" s="39">
        <v>0</v>
      </c>
      <c r="T16" s="39">
        <v>0</v>
      </c>
      <c r="U16" s="40">
        <f t="shared" si="2"/>
        <v>63913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149</v>
      </c>
      <c r="G17" s="38">
        <v>35540</v>
      </c>
      <c r="H17" s="38">
        <v>24466</v>
      </c>
      <c r="I17" s="40">
        <f t="shared" si="0"/>
        <v>-11074</v>
      </c>
      <c r="J17" s="41"/>
      <c r="K17" s="39">
        <v>353321.82</v>
      </c>
      <c r="L17" s="40">
        <f t="shared" si="1"/>
        <v>364544.82</v>
      </c>
      <c r="M17" s="39">
        <v>4</v>
      </c>
      <c r="N17" s="41"/>
      <c r="O17" s="39">
        <v>0</v>
      </c>
      <c r="P17" s="39">
        <v>0</v>
      </c>
      <c r="Q17" s="39">
        <v>242125</v>
      </c>
      <c r="R17" s="39">
        <v>122415.82</v>
      </c>
      <c r="S17" s="39">
        <v>0</v>
      </c>
      <c r="T17" s="39">
        <v>0</v>
      </c>
      <c r="U17" s="40">
        <f t="shared" si="2"/>
        <v>364544.82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348125.7</v>
      </c>
      <c r="E18" s="43">
        <f t="shared" si="3"/>
        <v>5863.41</v>
      </c>
      <c r="F18" s="43">
        <f t="shared" si="3"/>
        <v>98314</v>
      </c>
      <c r="G18" s="43">
        <f t="shared" si="3"/>
        <v>110681.07</v>
      </c>
      <c r="H18" s="43">
        <f t="shared" si="3"/>
        <v>106623.56</v>
      </c>
      <c r="I18" s="44">
        <f t="shared" si="3"/>
        <v>-4057.51</v>
      </c>
      <c r="J18" s="43">
        <f t="shared" si="3"/>
        <v>0</v>
      </c>
      <c r="K18" s="45">
        <f t="shared" si="3"/>
        <v>2445550.82</v>
      </c>
      <c r="L18" s="44">
        <f t="shared" si="3"/>
        <v>2901911.44</v>
      </c>
      <c r="M18" s="44">
        <f t="shared" si="3"/>
        <v>159467</v>
      </c>
      <c r="N18" s="44">
        <f t="shared" si="3"/>
        <v>0</v>
      </c>
      <c r="O18" s="43">
        <f t="shared" si="3"/>
        <v>374402</v>
      </c>
      <c r="P18" s="43">
        <f t="shared" si="3"/>
        <v>0</v>
      </c>
      <c r="Q18" s="43">
        <f t="shared" si="3"/>
        <v>1059089</v>
      </c>
      <c r="R18" s="43">
        <f t="shared" si="3"/>
        <v>568203.8200000001</v>
      </c>
      <c r="S18" s="43">
        <f t="shared" si="3"/>
        <v>66266.26999999999</v>
      </c>
      <c r="T18" s="43">
        <f t="shared" si="3"/>
        <v>674483.35</v>
      </c>
      <c r="U18" s="44">
        <f t="shared" si="3"/>
        <v>2901911.44</v>
      </c>
    </row>
    <row r="22" spans="7:10" ht="15" customHeight="1">
      <c r="G22" s="58" t="s">
        <v>79</v>
      </c>
      <c r="H22" s="58"/>
      <c r="I22" s="58"/>
      <c r="J22" s="7">
        <f>+('semilavorati aggregato'!J28)-('semilavorati aggregato'!K28+'monomeri aggregato'!K18)</f>
        <v>19363.08999999985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2017-01-24T11:54:01Z</cp:lastPrinted>
  <dcterms:created xsi:type="dcterms:W3CDTF">2017-01-24T12:36:33Z</dcterms:created>
  <dcterms:modified xsi:type="dcterms:W3CDTF">2017-05-16T11:21:55Z</dcterms:modified>
  <cp:category/>
  <cp:version/>
  <cp:contentType/>
  <cp:contentStatus/>
</cp:coreProperties>
</file>