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<sst xmlns="http://schemas.openxmlformats.org/spreadsheetml/2006/main" count="258" uniqueCount="82">
  <si>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</si>
  <si>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</si>
  <si>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</si>
  <si>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</si>
  <si>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</si>
  <si>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</si>
  <si>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</si>
  <si>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</si>
  <si>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</si>
  <si>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</si>
  <si>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</si>
  <si>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</si>
  <si>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</si>
  <si>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</si>
  <si>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</si>
  <si>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</si>
  <si>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</si>
  <si>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</si>
  <si>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</si>
  <si>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</si>
  <si>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</si>
  <si>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</si>
  <si>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</si>
  <si>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</si>
  <si>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</si>
  <si>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giugno 2016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</si>
  <si>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</si>
  <si>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</si>
  <si>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</si>
  <si>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</si>
  <si>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</si>
  <si>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</si>
  <si>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</si>
  <si>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</si>
  <si>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</si>
  <si>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</si>
  <si>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</si>
  <si>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</si>
  <si>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</si>
  <si>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</si>
  <si>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</si>
  <si>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</si>
  <si>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</si>
  <si>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</si>
  <si>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</si>
  <si>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</si>
  <si>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</si>
  <si>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</si>
  <si>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</si>
  <si>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</si>
  <si>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</si>
  <si>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</si>
  <si>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</si>
  <si>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</si>
  <si>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</si>
  <si>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</si>
  <si>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</si>
  <si>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</si>
  <si>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</si>
  <si>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</si>
  <si>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</si>
  <si>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</si>
  <si>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</si>
  <si>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</si>
  <si>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</si>
  <si>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</si>
  <si>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</si>
  <si>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</si>
  <si>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</si>
  <si>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</si>
  <si>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</si>
  <si>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</si>
  <si>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</si>
  <si>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</si>
  <si>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</si>
  <si>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</si>
  <si>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</si>
  <si>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</si>
  <si>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</si>
  <si>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</si>
  <si>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gennaio-giugno 2016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</si>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</sst>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3" fillId="40" borderId="13" xfId="0" applyNumberFormat="1" applyFont="1" applyFill="1" applyBorder="1" applyAlignment="1" applyProtection="1">
      <alignment horizontal="right"/>
      <protection/>
    </xf>
    <xf numFmtId="4" fontId="3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9" fillId="43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44" borderId="29" xfId="0" applyFont="1" applyFill="1" applyBorder="1" applyAlignment="1" applyProtection="1">
      <alignment horizontal="center"/>
      <protection/>
    </xf>
    <xf numFmtId="0" fontId="12" fillId="36" borderId="24" xfId="0" applyFont="1" applyFill="1" applyBorder="1" applyAlignment="1" applyProtection="1">
      <alignment horizontal="center" wrapText="1"/>
      <protection/>
    </xf>
    <xf numFmtId="0" fontId="12" fillId="36" borderId="25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28" xfId="0" applyFont="1" applyFill="1" applyBorder="1" applyAlignment="1" applyProtection="1">
      <alignment horizontal="center" wrapText="1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12"/>
      <c r="B3" s="21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1" t="s">
        <v>81</v>
      </c>
      <c r="B4" s="52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55" t="s">
        <v>25</v>
      </c>
      <c r="B5" s="56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24.5" customHeight="1">
      <c r="A6" s="55"/>
      <c r="B6" s="56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7" t="s">
        <v>47</v>
      </c>
      <c r="B8" s="57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7478</v>
      </c>
      <c r="D9" s="24">
        <v>0</v>
      </c>
      <c r="E9" s="24">
        <v>862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5255</v>
      </c>
      <c r="K9" s="27">
        <v>67939.58</v>
      </c>
      <c r="L9" s="28">
        <f aca="true" t="shared" si="1" ref="L9:L26">C9+D9+E9+F9-(I9+J9)+K9</f>
        <v>71024.58</v>
      </c>
      <c r="M9" s="25">
        <v>5149</v>
      </c>
      <c r="N9" s="29">
        <v>7053</v>
      </c>
      <c r="O9" s="25">
        <v>0</v>
      </c>
      <c r="P9" s="25">
        <v>0</v>
      </c>
      <c r="Q9" s="25">
        <v>0</v>
      </c>
      <c r="R9" s="25">
        <v>0</v>
      </c>
      <c r="S9" s="25">
        <v>57834.58</v>
      </c>
      <c r="T9" s="30">
        <v>988</v>
      </c>
      <c r="U9" s="31">
        <f aca="true" t="shared" si="2" ref="U9:U19">SUM(M9:T9)</f>
        <v>71024.58</v>
      </c>
    </row>
    <row r="10" spans="1:21" ht="15" customHeight="1">
      <c r="A10" s="17">
        <v>2</v>
      </c>
      <c r="B10" s="17" t="s">
        <v>49</v>
      </c>
      <c r="C10" s="24">
        <v>17774</v>
      </c>
      <c r="D10" s="24">
        <v>0</v>
      </c>
      <c r="E10" s="24">
        <v>0</v>
      </c>
      <c r="F10" s="25">
        <v>5607</v>
      </c>
      <c r="G10" s="25">
        <v>8578</v>
      </c>
      <c r="H10" s="25">
        <v>7865</v>
      </c>
      <c r="I10" s="26">
        <f t="shared" si="0"/>
        <v>-713</v>
      </c>
      <c r="J10" s="25">
        <v>25355</v>
      </c>
      <c r="K10" s="27">
        <v>14396</v>
      </c>
      <c r="L10" s="28">
        <f t="shared" si="1"/>
        <v>13135</v>
      </c>
      <c r="M10" s="25">
        <v>6555</v>
      </c>
      <c r="N10" s="29">
        <v>0</v>
      </c>
      <c r="O10" s="25">
        <v>6538</v>
      </c>
      <c r="P10" s="25">
        <v>0</v>
      </c>
      <c r="Q10" s="25">
        <v>30</v>
      </c>
      <c r="R10" s="25">
        <v>0</v>
      </c>
      <c r="S10" s="25">
        <v>0</v>
      </c>
      <c r="T10" s="30">
        <v>12</v>
      </c>
      <c r="U10" s="31">
        <f t="shared" si="2"/>
        <v>13135</v>
      </c>
    </row>
    <row r="11" spans="1:21" ht="15" customHeight="1">
      <c r="A11" s="18">
        <v>3</v>
      </c>
      <c r="B11" s="18" t="s">
        <v>50</v>
      </c>
      <c r="C11" s="24">
        <v>172279</v>
      </c>
      <c r="D11" s="24">
        <v>23644</v>
      </c>
      <c r="E11" s="24">
        <v>0</v>
      </c>
      <c r="F11" s="24">
        <v>144058</v>
      </c>
      <c r="G11" s="25">
        <v>96567</v>
      </c>
      <c r="H11" s="25">
        <v>90100</v>
      </c>
      <c r="I11" s="26">
        <f t="shared" si="0"/>
        <v>-6467</v>
      </c>
      <c r="J11" s="25">
        <v>346448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79191</v>
      </c>
      <c r="D12" s="24">
        <v>0</v>
      </c>
      <c r="E12" s="24">
        <v>1100</v>
      </c>
      <c r="F12" s="25">
        <v>0</v>
      </c>
      <c r="G12" s="25">
        <v>27669</v>
      </c>
      <c r="H12" s="24">
        <v>45861</v>
      </c>
      <c r="I12" s="26">
        <f t="shared" si="0"/>
        <v>18192</v>
      </c>
      <c r="J12" s="25">
        <v>62099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35988</v>
      </c>
      <c r="D13" s="24">
        <v>0</v>
      </c>
      <c r="E13" s="24">
        <v>0</v>
      </c>
      <c r="F13" s="25">
        <v>32948</v>
      </c>
      <c r="G13" s="25">
        <v>44289</v>
      </c>
      <c r="H13" s="25">
        <v>36856</v>
      </c>
      <c r="I13" s="26">
        <f t="shared" si="0"/>
        <v>-7433</v>
      </c>
      <c r="J13" s="25">
        <v>73960</v>
      </c>
      <c r="K13" s="27">
        <v>60645</v>
      </c>
      <c r="L13" s="28">
        <f t="shared" si="1"/>
        <v>63054</v>
      </c>
      <c r="M13" s="25">
        <v>0</v>
      </c>
      <c r="N13" s="29">
        <v>0</v>
      </c>
      <c r="O13" s="25">
        <v>0</v>
      </c>
      <c r="P13" s="25">
        <v>0</v>
      </c>
      <c r="Q13" s="25">
        <v>13675</v>
      </c>
      <c r="R13" s="25">
        <v>49379</v>
      </c>
      <c r="S13" s="25">
        <v>0</v>
      </c>
      <c r="T13" s="30">
        <v>0</v>
      </c>
      <c r="U13" s="31">
        <f t="shared" si="2"/>
        <v>63054</v>
      </c>
    </row>
    <row r="14" spans="1:21" ht="15" customHeight="1">
      <c r="A14" s="17">
        <v>6</v>
      </c>
      <c r="B14" s="17" t="s">
        <v>53</v>
      </c>
      <c r="C14" s="24">
        <v>34891</v>
      </c>
      <c r="D14" s="25">
        <v>0</v>
      </c>
      <c r="E14" s="25">
        <v>0</v>
      </c>
      <c r="F14" s="25">
        <v>0</v>
      </c>
      <c r="G14" s="25">
        <v>8259</v>
      </c>
      <c r="H14" s="25">
        <v>7982</v>
      </c>
      <c r="I14" s="26">
        <f t="shared" si="0"/>
        <v>-277</v>
      </c>
      <c r="J14" s="25">
        <v>34835</v>
      </c>
      <c r="K14" s="27">
        <v>26603</v>
      </c>
      <c r="L14" s="28">
        <f t="shared" si="1"/>
        <v>26936</v>
      </c>
      <c r="M14" s="25">
        <v>26676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260</v>
      </c>
      <c r="T14" s="30">
        <v>0</v>
      </c>
      <c r="U14" s="31">
        <f t="shared" si="2"/>
        <v>26936</v>
      </c>
    </row>
    <row r="15" spans="1:21" ht="15" customHeight="1">
      <c r="A15" s="17">
        <v>7</v>
      </c>
      <c r="B15" s="17" t="s">
        <v>54</v>
      </c>
      <c r="C15" s="24">
        <v>8716</v>
      </c>
      <c r="D15" s="25">
        <v>0</v>
      </c>
      <c r="E15" s="25">
        <v>0</v>
      </c>
      <c r="F15" s="25">
        <v>3009.7</v>
      </c>
      <c r="G15" s="25">
        <v>14025.17</v>
      </c>
      <c r="H15" s="25">
        <v>9345.79</v>
      </c>
      <c r="I15" s="26">
        <f t="shared" si="0"/>
        <v>-4679.379999999999</v>
      </c>
      <c r="J15" s="25">
        <v>12392.08</v>
      </c>
      <c r="K15" s="27">
        <v>0</v>
      </c>
      <c r="L15" s="28">
        <f t="shared" si="1"/>
        <v>4013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4013</v>
      </c>
      <c r="T15" s="30">
        <v>0</v>
      </c>
      <c r="U15" s="31">
        <f t="shared" si="2"/>
        <v>4013</v>
      </c>
    </row>
    <row r="16" spans="1:21" ht="15" customHeight="1">
      <c r="A16" s="17">
        <v>8</v>
      </c>
      <c r="B16" s="17" t="s">
        <v>55</v>
      </c>
      <c r="C16" s="24">
        <v>4124</v>
      </c>
      <c r="D16" s="25">
        <v>5834.35</v>
      </c>
      <c r="E16" s="25">
        <v>0</v>
      </c>
      <c r="F16" s="25">
        <v>0</v>
      </c>
      <c r="G16" s="25">
        <v>27969.29</v>
      </c>
      <c r="H16" s="25">
        <v>28074.53</v>
      </c>
      <c r="I16" s="26">
        <f t="shared" si="0"/>
        <v>105.23999999999796</v>
      </c>
      <c r="J16" s="25">
        <v>4732.73</v>
      </c>
      <c r="K16" s="27">
        <v>10336</v>
      </c>
      <c r="L16" s="28">
        <f t="shared" si="1"/>
        <v>15456.380000000003</v>
      </c>
      <c r="M16" s="25">
        <v>0</v>
      </c>
      <c r="N16" s="29">
        <v>2234.37</v>
      </c>
      <c r="O16" s="25">
        <v>3020</v>
      </c>
      <c r="P16" s="25">
        <v>0</v>
      </c>
      <c r="Q16" s="25">
        <v>5865</v>
      </c>
      <c r="R16" s="25">
        <v>0</v>
      </c>
      <c r="S16" s="25">
        <v>4337</v>
      </c>
      <c r="T16" s="30">
        <v>0</v>
      </c>
      <c r="U16" s="31">
        <f t="shared" si="2"/>
        <v>15456.369999999999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194</v>
      </c>
      <c r="F17" s="25">
        <v>0</v>
      </c>
      <c r="G17" s="25">
        <v>7828</v>
      </c>
      <c r="H17" s="25">
        <v>11519</v>
      </c>
      <c r="I17" s="26">
        <f t="shared" si="0"/>
        <v>3691</v>
      </c>
      <c r="J17" s="25">
        <v>0</v>
      </c>
      <c r="K17" s="27">
        <v>4597</v>
      </c>
      <c r="L17" s="28">
        <f t="shared" si="1"/>
        <v>1100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1100</v>
      </c>
      <c r="U17" s="31">
        <f t="shared" si="2"/>
        <v>1100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0</v>
      </c>
      <c r="F19" s="25">
        <v>15079.87</v>
      </c>
      <c r="G19" s="25">
        <v>20398.1</v>
      </c>
      <c r="H19" s="25">
        <v>22989.19</v>
      </c>
      <c r="I19" s="26">
        <f t="shared" si="0"/>
        <v>2591.09</v>
      </c>
      <c r="J19" s="25">
        <v>6631.37</v>
      </c>
      <c r="K19" s="27">
        <v>6313.18</v>
      </c>
      <c r="L19" s="28">
        <f t="shared" si="1"/>
        <v>12170.590000000002</v>
      </c>
      <c r="M19" s="25">
        <v>0</v>
      </c>
      <c r="N19" s="29">
        <v>0</v>
      </c>
      <c r="O19" s="25">
        <v>0</v>
      </c>
      <c r="P19" s="25">
        <v>0</v>
      </c>
      <c r="Q19" s="25">
        <v>2195.93</v>
      </c>
      <c r="R19" s="25">
        <v>5257.67</v>
      </c>
      <c r="S19" s="25">
        <v>4717</v>
      </c>
      <c r="T19" s="30">
        <v>0</v>
      </c>
      <c r="U19" s="31">
        <f t="shared" si="2"/>
        <v>12170.6</v>
      </c>
    </row>
    <row r="20" spans="1:21" ht="15" customHeight="1">
      <c r="A20" s="19"/>
      <c r="B20" s="19" t="s">
        <v>59</v>
      </c>
      <c r="C20" s="32">
        <f aca="true" t="shared" si="3" ref="C20:K20">SUM(C9:C19)</f>
        <v>360441</v>
      </c>
      <c r="D20" s="32">
        <f t="shared" si="3"/>
        <v>29478.35</v>
      </c>
      <c r="E20" s="32">
        <f t="shared" si="3"/>
        <v>2156</v>
      </c>
      <c r="F20" s="32">
        <f t="shared" si="3"/>
        <v>200702.57</v>
      </c>
      <c r="G20" s="32">
        <f t="shared" si="3"/>
        <v>255582.56000000003</v>
      </c>
      <c r="H20" s="32">
        <f t="shared" si="3"/>
        <v>260592.51</v>
      </c>
      <c r="I20" s="32">
        <f t="shared" si="3"/>
        <v>5009.949999999999</v>
      </c>
      <c r="J20" s="32">
        <f t="shared" si="3"/>
        <v>571708.1799999999</v>
      </c>
      <c r="K20" s="32">
        <f t="shared" si="3"/>
        <v>190829.76</v>
      </c>
      <c r="L20" s="33">
        <f t="shared" si="1"/>
        <v>206889.55000000005</v>
      </c>
      <c r="M20" s="32">
        <f aca="true" t="shared" si="4" ref="M20:U20">SUM(M9:M19)</f>
        <v>38380</v>
      </c>
      <c r="N20" s="32">
        <f t="shared" si="4"/>
        <v>9287.369999999999</v>
      </c>
      <c r="O20" s="32">
        <f t="shared" si="4"/>
        <v>9558</v>
      </c>
      <c r="P20" s="32">
        <f t="shared" si="4"/>
        <v>0</v>
      </c>
      <c r="Q20" s="32">
        <f t="shared" si="4"/>
        <v>21765.93</v>
      </c>
      <c r="R20" s="32">
        <f t="shared" si="4"/>
        <v>54636.67</v>
      </c>
      <c r="S20" s="32">
        <f t="shared" si="4"/>
        <v>71161.58</v>
      </c>
      <c r="T20" s="32">
        <f t="shared" si="4"/>
        <v>2100</v>
      </c>
      <c r="U20" s="34">
        <f t="shared" si="4"/>
        <v>206889.55000000002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29998</v>
      </c>
      <c r="E21" s="25">
        <v>0</v>
      </c>
      <c r="F21" s="25">
        <v>0</v>
      </c>
      <c r="G21" s="25">
        <v>12593</v>
      </c>
      <c r="H21" s="25">
        <v>12654</v>
      </c>
      <c r="I21" s="26">
        <f>+H21-G21</f>
        <v>61</v>
      </c>
      <c r="J21" s="25">
        <v>34507</v>
      </c>
      <c r="K21" s="27">
        <v>42735</v>
      </c>
      <c r="L21" s="28">
        <f t="shared" si="1"/>
        <v>38165</v>
      </c>
      <c r="M21" s="25">
        <v>13570</v>
      </c>
      <c r="N21" s="29">
        <v>0</v>
      </c>
      <c r="O21" s="25">
        <v>13573</v>
      </c>
      <c r="P21" s="25">
        <v>0</v>
      </c>
      <c r="Q21" s="25">
        <v>8905</v>
      </c>
      <c r="R21" s="25">
        <v>1404</v>
      </c>
      <c r="S21" s="25">
        <v>713</v>
      </c>
      <c r="T21" s="30">
        <v>0</v>
      </c>
      <c r="U21" s="31">
        <f>SUM(M21:T21)</f>
        <v>38165</v>
      </c>
    </row>
    <row r="22" spans="1:21" ht="15" customHeight="1">
      <c r="A22" s="17">
        <v>13</v>
      </c>
      <c r="B22" s="17" t="s">
        <v>61</v>
      </c>
      <c r="C22" s="24">
        <v>4317</v>
      </c>
      <c r="D22" s="25">
        <v>3947</v>
      </c>
      <c r="E22" s="25">
        <v>0</v>
      </c>
      <c r="F22" s="25">
        <v>9954</v>
      </c>
      <c r="G22" s="25">
        <v>90427</v>
      </c>
      <c r="H22" s="25">
        <v>73354</v>
      </c>
      <c r="I22" s="26">
        <f>+H22-G22</f>
        <v>-17073</v>
      </c>
      <c r="J22" s="25">
        <v>28881</v>
      </c>
      <c r="K22" s="27">
        <v>151874</v>
      </c>
      <c r="L22" s="28">
        <f t="shared" si="1"/>
        <v>158284</v>
      </c>
      <c r="M22" s="25">
        <v>96543</v>
      </c>
      <c r="N22" s="29">
        <v>0</v>
      </c>
      <c r="O22" s="25">
        <v>23837</v>
      </c>
      <c r="P22" s="25">
        <v>0</v>
      </c>
      <c r="Q22" s="25">
        <v>10003</v>
      </c>
      <c r="R22" s="25">
        <v>27901</v>
      </c>
      <c r="S22" s="25">
        <v>0</v>
      </c>
      <c r="T22" s="30">
        <v>0</v>
      </c>
      <c r="U22" s="31">
        <f>SUM(M22:T22)</f>
        <v>158284</v>
      </c>
    </row>
    <row r="23" spans="1:21" ht="15" customHeight="1">
      <c r="A23" s="17">
        <v>14</v>
      </c>
      <c r="B23" s="17" t="s">
        <v>62</v>
      </c>
      <c r="C23" s="24">
        <v>0</v>
      </c>
      <c r="D23" s="25">
        <v>0</v>
      </c>
      <c r="E23" s="25">
        <v>5948</v>
      </c>
      <c r="F23" s="25">
        <v>1045</v>
      </c>
      <c r="G23" s="25">
        <v>21157</v>
      </c>
      <c r="H23" s="25">
        <v>23782</v>
      </c>
      <c r="I23" s="26">
        <f>+H23-G23</f>
        <v>2625</v>
      </c>
      <c r="J23" s="25">
        <v>28122</v>
      </c>
      <c r="K23" s="27">
        <v>23877</v>
      </c>
      <c r="L23" s="28">
        <f t="shared" si="1"/>
        <v>123</v>
      </c>
      <c r="M23" s="25">
        <v>0</v>
      </c>
      <c r="N23" s="29">
        <v>0</v>
      </c>
      <c r="O23" s="25">
        <v>0</v>
      </c>
      <c r="P23" s="25">
        <v>0</v>
      </c>
      <c r="Q23" s="25">
        <v>123</v>
      </c>
      <c r="R23" s="25">
        <v>0</v>
      </c>
      <c r="S23" s="25">
        <v>0</v>
      </c>
      <c r="T23" s="30">
        <v>0</v>
      </c>
      <c r="U23" s="31">
        <f>SUM(M23:T23)</f>
        <v>123</v>
      </c>
    </row>
    <row r="24" spans="1:21" ht="15" customHeight="1">
      <c r="A24" s="19"/>
      <c r="B24" s="19" t="s">
        <v>63</v>
      </c>
      <c r="C24" s="32">
        <f aca="true" t="shared" si="5" ref="C24:K24">SUM(C21:C23)</f>
        <v>4317</v>
      </c>
      <c r="D24" s="32">
        <f t="shared" si="5"/>
        <v>33945</v>
      </c>
      <c r="E24" s="32">
        <f t="shared" si="5"/>
        <v>5948</v>
      </c>
      <c r="F24" s="32">
        <f t="shared" si="5"/>
        <v>10999</v>
      </c>
      <c r="G24" s="32">
        <f t="shared" si="5"/>
        <v>124177</v>
      </c>
      <c r="H24" s="32">
        <f t="shared" si="5"/>
        <v>109790</v>
      </c>
      <c r="I24" s="32">
        <f t="shared" si="5"/>
        <v>-14387</v>
      </c>
      <c r="J24" s="32">
        <f t="shared" si="5"/>
        <v>91510</v>
      </c>
      <c r="K24" s="35">
        <f t="shared" si="5"/>
        <v>218486</v>
      </c>
      <c r="L24" s="33">
        <f t="shared" si="1"/>
        <v>196572</v>
      </c>
      <c r="M24" s="32">
        <f aca="true" t="shared" si="6" ref="M24:U24">SUM(M21:M23)</f>
        <v>110113</v>
      </c>
      <c r="N24" s="32">
        <f t="shared" si="6"/>
        <v>0</v>
      </c>
      <c r="O24" s="32">
        <f t="shared" si="6"/>
        <v>37410</v>
      </c>
      <c r="P24" s="32">
        <f t="shared" si="6"/>
        <v>0</v>
      </c>
      <c r="Q24" s="32">
        <f t="shared" si="6"/>
        <v>19031</v>
      </c>
      <c r="R24" s="32">
        <f t="shared" si="6"/>
        <v>29305</v>
      </c>
      <c r="S24" s="32">
        <f t="shared" si="6"/>
        <v>713</v>
      </c>
      <c r="T24" s="32">
        <f t="shared" si="6"/>
        <v>0</v>
      </c>
      <c r="U24" s="34">
        <f t="shared" si="6"/>
        <v>196572</v>
      </c>
    </row>
    <row r="25" spans="1:21" ht="15" customHeight="1">
      <c r="A25" s="17">
        <v>15</v>
      </c>
      <c r="B25" s="17" t="s">
        <v>64</v>
      </c>
      <c r="C25" s="24">
        <v>9832</v>
      </c>
      <c r="D25" s="25">
        <v>955.29</v>
      </c>
      <c r="E25" s="25">
        <v>1572.3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955.29</v>
      </c>
      <c r="K25" s="27">
        <v>0</v>
      </c>
      <c r="L25" s="28">
        <f t="shared" si="1"/>
        <v>11404.3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11404.3</v>
      </c>
      <c r="T25" s="30">
        <v>0</v>
      </c>
      <c r="U25" s="31">
        <f>SUM(M25:T25)</f>
        <v>11404.3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4287</v>
      </c>
      <c r="E26" s="25">
        <v>0</v>
      </c>
      <c r="F26" s="25">
        <v>0</v>
      </c>
      <c r="G26" s="25">
        <v>1363</v>
      </c>
      <c r="H26" s="25">
        <v>1829</v>
      </c>
      <c r="I26" s="26">
        <f>+H26-G26</f>
        <v>466</v>
      </c>
      <c r="J26" s="25">
        <v>3821</v>
      </c>
      <c r="K26" s="27">
        <v>3821</v>
      </c>
      <c r="L26" s="28">
        <f t="shared" si="1"/>
        <v>3821</v>
      </c>
      <c r="M26" s="25">
        <v>3821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3821</v>
      </c>
    </row>
    <row r="27" spans="1:21" ht="15" customHeight="1">
      <c r="A27" s="19"/>
      <c r="B27" s="19" t="s">
        <v>66</v>
      </c>
      <c r="C27" s="32">
        <f aca="true" t="shared" si="7" ref="C27:I27">SUM(C25:C26)</f>
        <v>9832</v>
      </c>
      <c r="D27" s="32">
        <f t="shared" si="7"/>
        <v>5242.29</v>
      </c>
      <c r="E27" s="32">
        <f t="shared" si="7"/>
        <v>1572.3</v>
      </c>
      <c r="F27" s="32">
        <f t="shared" si="7"/>
        <v>0</v>
      </c>
      <c r="G27" s="32">
        <f t="shared" si="7"/>
        <v>1363</v>
      </c>
      <c r="H27" s="32">
        <f t="shared" si="7"/>
        <v>1829</v>
      </c>
      <c r="I27" s="32">
        <f t="shared" si="7"/>
        <v>466</v>
      </c>
      <c r="J27" s="32">
        <f>K27+L27-(C27+D27+E27+F27)</f>
        <v>3355</v>
      </c>
      <c r="K27" s="32">
        <f>SUM(J25:J26)</f>
        <v>4776.29</v>
      </c>
      <c r="L27" s="32">
        <f aca="true" t="shared" si="8" ref="L27:U27">SUM(L25:L26)</f>
        <v>15225.3</v>
      </c>
      <c r="M27" s="32">
        <f t="shared" si="8"/>
        <v>3821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11404.3</v>
      </c>
      <c r="T27" s="32">
        <f t="shared" si="8"/>
        <v>0</v>
      </c>
      <c r="U27" s="34">
        <f t="shared" si="8"/>
        <v>15225.3</v>
      </c>
    </row>
    <row r="28" spans="1:21" ht="15" customHeight="1">
      <c r="A28" s="20"/>
      <c r="B28" s="20" t="s">
        <v>67</v>
      </c>
      <c r="C28" s="36">
        <f aca="true" t="shared" si="9" ref="C28:U28">+C20+C24+C27</f>
        <v>374590</v>
      </c>
      <c r="D28" s="36">
        <f t="shared" si="9"/>
        <v>68665.64</v>
      </c>
      <c r="E28" s="36">
        <f t="shared" si="9"/>
        <v>9676.3</v>
      </c>
      <c r="F28" s="36">
        <f t="shared" si="9"/>
        <v>211701.57</v>
      </c>
      <c r="G28" s="36">
        <f t="shared" si="9"/>
        <v>381122.56000000006</v>
      </c>
      <c r="H28" s="36">
        <f t="shared" si="9"/>
        <v>372211.51</v>
      </c>
      <c r="I28" s="36">
        <f t="shared" si="9"/>
        <v>-8911.050000000001</v>
      </c>
      <c r="J28" s="36">
        <f t="shared" si="9"/>
        <v>666573.1799999999</v>
      </c>
      <c r="K28" s="36">
        <f t="shared" si="9"/>
        <v>414092.05</v>
      </c>
      <c r="L28" s="36">
        <f t="shared" si="9"/>
        <v>418686.85000000003</v>
      </c>
      <c r="M28" s="36">
        <f t="shared" si="9"/>
        <v>152314</v>
      </c>
      <c r="N28" s="36">
        <f t="shared" si="9"/>
        <v>9287.369999999999</v>
      </c>
      <c r="O28" s="36">
        <f t="shared" si="9"/>
        <v>46968</v>
      </c>
      <c r="P28" s="36">
        <f t="shared" si="9"/>
        <v>0</v>
      </c>
      <c r="Q28" s="36">
        <f t="shared" si="9"/>
        <v>40796.93</v>
      </c>
      <c r="R28" s="36">
        <f t="shared" si="9"/>
        <v>83941.67</v>
      </c>
      <c r="S28" s="36">
        <f t="shared" si="9"/>
        <v>83278.88</v>
      </c>
      <c r="T28" s="36">
        <f t="shared" si="9"/>
        <v>2100</v>
      </c>
      <c r="U28" s="37">
        <f t="shared" si="9"/>
        <v>418686.85000000003</v>
      </c>
    </row>
  </sheetData>
  <sheetProtection selectLockedCells="1" selectUnlockedCells="1"/>
  <mergeCells count="29"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4.00390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281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3"/>
      <c r="B3" s="3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8" t="s">
        <v>81</v>
      </c>
      <c r="B4" s="59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61" t="s">
        <v>25</v>
      </c>
      <c r="B5" s="62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36.5" customHeight="1">
      <c r="A6" s="63"/>
      <c r="B6" s="64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7" t="s">
        <v>68</v>
      </c>
      <c r="B8" s="57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7148</v>
      </c>
      <c r="E9" s="38">
        <v>0</v>
      </c>
      <c r="F9" s="38">
        <v>0</v>
      </c>
      <c r="G9" s="39">
        <v>12993</v>
      </c>
      <c r="H9" s="38">
        <v>10327</v>
      </c>
      <c r="I9" s="40">
        <f aca="true" t="shared" si="0" ref="I9:I17">+H9-G9</f>
        <v>-2666</v>
      </c>
      <c r="J9" s="41"/>
      <c r="K9" s="39">
        <v>97461</v>
      </c>
      <c r="L9" s="40">
        <f aca="true" t="shared" si="1" ref="L9:L17">+C9+D9+E9+F9-I9-J9+K9</f>
        <v>107275</v>
      </c>
      <c r="M9" s="39">
        <v>0</v>
      </c>
      <c r="N9" s="41"/>
      <c r="O9" s="39">
        <v>7149</v>
      </c>
      <c r="P9" s="39">
        <v>0</v>
      </c>
      <c r="Q9" s="39">
        <v>33996</v>
      </c>
      <c r="R9" s="39">
        <v>28959</v>
      </c>
      <c r="S9" s="39">
        <v>0</v>
      </c>
      <c r="T9" s="39">
        <v>37171</v>
      </c>
      <c r="U9" s="40">
        <f aca="true" t="shared" si="2" ref="U9:U17">SUM(M9:T9)</f>
        <v>107275</v>
      </c>
    </row>
    <row r="10" spans="1:21" ht="15" customHeight="1">
      <c r="A10" s="1">
        <v>18</v>
      </c>
      <c r="B10" s="1" t="s">
        <v>70</v>
      </c>
      <c r="C10" s="2"/>
      <c r="D10" s="38">
        <v>18486</v>
      </c>
      <c r="E10" s="38">
        <v>0</v>
      </c>
      <c r="F10" s="38">
        <v>0</v>
      </c>
      <c r="G10" s="39">
        <v>18931.34</v>
      </c>
      <c r="H10" s="38">
        <v>11919</v>
      </c>
      <c r="I10" s="40">
        <f t="shared" si="0"/>
        <v>-7012.34</v>
      </c>
      <c r="J10" s="41"/>
      <c r="K10" s="39">
        <v>57945</v>
      </c>
      <c r="L10" s="40">
        <f t="shared" si="1"/>
        <v>83443.34</v>
      </c>
      <c r="M10" s="39">
        <v>1</v>
      </c>
      <c r="N10" s="41"/>
      <c r="O10" s="39">
        <v>16618</v>
      </c>
      <c r="P10" s="39">
        <v>0</v>
      </c>
      <c r="Q10" s="39">
        <v>21730</v>
      </c>
      <c r="R10" s="39">
        <v>12611</v>
      </c>
      <c r="S10" s="39">
        <v>491.34</v>
      </c>
      <c r="T10" s="39">
        <v>31992</v>
      </c>
      <c r="U10" s="40">
        <f t="shared" si="2"/>
        <v>83443.34</v>
      </c>
    </row>
    <row r="11" spans="1:21" ht="15" customHeight="1">
      <c r="A11" s="1">
        <v>19</v>
      </c>
      <c r="B11" s="1" t="s">
        <v>71</v>
      </c>
      <c r="C11" s="2"/>
      <c r="D11" s="38">
        <v>2995.02</v>
      </c>
      <c r="E11" s="38">
        <v>0</v>
      </c>
      <c r="F11" s="38">
        <v>0</v>
      </c>
      <c r="G11" s="39">
        <v>8319.14</v>
      </c>
      <c r="H11" s="38">
        <v>5512.27</v>
      </c>
      <c r="I11" s="40">
        <f t="shared" si="0"/>
        <v>-2806.869999999999</v>
      </c>
      <c r="J11" s="41"/>
      <c r="K11" s="39">
        <v>14132</v>
      </c>
      <c r="L11" s="40">
        <f t="shared" si="1"/>
        <v>19933.89</v>
      </c>
      <c r="M11" s="39">
        <v>0</v>
      </c>
      <c r="N11" s="41"/>
      <c r="O11" s="39">
        <v>2996</v>
      </c>
      <c r="P11" s="39">
        <v>0</v>
      </c>
      <c r="Q11" s="39">
        <v>1134</v>
      </c>
      <c r="R11" s="39">
        <v>5249</v>
      </c>
      <c r="S11" s="39">
        <v>0</v>
      </c>
      <c r="T11" s="39">
        <v>10554.89</v>
      </c>
      <c r="U11" s="40">
        <f t="shared" si="2"/>
        <v>19933.89</v>
      </c>
    </row>
    <row r="12" spans="1:21" ht="15" customHeight="1">
      <c r="A12" s="1">
        <v>20</v>
      </c>
      <c r="B12" s="1" t="s">
        <v>72</v>
      </c>
      <c r="C12" s="2"/>
      <c r="D12" s="38">
        <v>7813</v>
      </c>
      <c r="E12" s="38">
        <v>0</v>
      </c>
      <c r="F12" s="38">
        <v>15421</v>
      </c>
      <c r="G12" s="39">
        <v>18727</v>
      </c>
      <c r="H12" s="38">
        <v>20351</v>
      </c>
      <c r="I12" s="40">
        <f t="shared" si="0"/>
        <v>1624</v>
      </c>
      <c r="J12" s="41"/>
      <c r="K12" s="39">
        <v>29715</v>
      </c>
      <c r="L12" s="40">
        <f t="shared" si="1"/>
        <v>51325</v>
      </c>
      <c r="M12" s="39">
        <v>13763</v>
      </c>
      <c r="N12" s="41"/>
      <c r="O12" s="39">
        <v>0</v>
      </c>
      <c r="P12" s="39">
        <v>0</v>
      </c>
      <c r="Q12" s="39">
        <v>37562</v>
      </c>
      <c r="R12" s="39">
        <v>0</v>
      </c>
      <c r="S12" s="39">
        <v>0</v>
      </c>
      <c r="T12" s="39">
        <v>0</v>
      </c>
      <c r="U12" s="40">
        <f t="shared" si="2"/>
        <v>51325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2549</v>
      </c>
      <c r="H13" s="38">
        <v>3230</v>
      </c>
      <c r="I13" s="40">
        <f t="shared" si="0"/>
        <v>681</v>
      </c>
      <c r="J13" s="41"/>
      <c r="K13" s="39">
        <v>4012</v>
      </c>
      <c r="L13" s="40">
        <f t="shared" si="1"/>
        <v>3331</v>
      </c>
      <c r="M13" s="39">
        <v>0</v>
      </c>
      <c r="N13" s="41"/>
      <c r="O13" s="39">
        <v>0</v>
      </c>
      <c r="P13" s="39">
        <v>0</v>
      </c>
      <c r="Q13" s="39">
        <v>3331</v>
      </c>
      <c r="R13" s="39">
        <v>0</v>
      </c>
      <c r="S13" s="39">
        <v>0</v>
      </c>
      <c r="T13" s="39">
        <v>0</v>
      </c>
      <c r="U13" s="40">
        <f t="shared" si="2"/>
        <v>3331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0</v>
      </c>
      <c r="F14" s="38">
        <v>0</v>
      </c>
      <c r="G14" s="39">
        <v>4664</v>
      </c>
      <c r="H14" s="38">
        <v>5390</v>
      </c>
      <c r="I14" s="40">
        <f t="shared" si="0"/>
        <v>726</v>
      </c>
      <c r="J14" s="41"/>
      <c r="K14" s="39">
        <v>3426</v>
      </c>
      <c r="L14" s="40">
        <f t="shared" si="1"/>
        <v>2700</v>
      </c>
      <c r="M14" s="39">
        <v>0</v>
      </c>
      <c r="N14" s="41"/>
      <c r="O14" s="39">
        <v>1014</v>
      </c>
      <c r="P14" s="39">
        <v>0</v>
      </c>
      <c r="Q14" s="39">
        <v>1492</v>
      </c>
      <c r="R14" s="39">
        <v>0</v>
      </c>
      <c r="S14" s="39">
        <v>0</v>
      </c>
      <c r="T14" s="39">
        <v>194</v>
      </c>
      <c r="U14" s="40">
        <f t="shared" si="2"/>
        <v>2700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0</v>
      </c>
      <c r="F16" s="38">
        <v>0</v>
      </c>
      <c r="G16" s="38">
        <v>7870</v>
      </c>
      <c r="H16" s="38">
        <v>7718</v>
      </c>
      <c r="I16" s="40">
        <f t="shared" si="0"/>
        <v>-152</v>
      </c>
      <c r="J16" s="41"/>
      <c r="K16" s="39">
        <v>7857</v>
      </c>
      <c r="L16" s="40">
        <f t="shared" si="1"/>
        <v>8009</v>
      </c>
      <c r="M16" s="39">
        <v>0</v>
      </c>
      <c r="N16" s="41"/>
      <c r="O16" s="39">
        <v>6984</v>
      </c>
      <c r="P16" s="39">
        <v>0</v>
      </c>
      <c r="Q16" s="39">
        <v>24</v>
      </c>
      <c r="R16" s="39">
        <v>1001</v>
      </c>
      <c r="S16" s="39">
        <v>0</v>
      </c>
      <c r="T16" s="39">
        <v>0</v>
      </c>
      <c r="U16" s="40">
        <f t="shared" si="2"/>
        <v>8009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23</v>
      </c>
      <c r="G17" s="38">
        <v>30133</v>
      </c>
      <c r="H17" s="38">
        <v>30218</v>
      </c>
      <c r="I17" s="40">
        <f t="shared" si="0"/>
        <v>85</v>
      </c>
      <c r="J17" s="41"/>
      <c r="K17" s="39">
        <v>38070.37</v>
      </c>
      <c r="L17" s="40">
        <f t="shared" si="1"/>
        <v>38008.37</v>
      </c>
      <c r="M17" s="39">
        <v>0</v>
      </c>
      <c r="N17" s="41"/>
      <c r="O17" s="39">
        <v>0</v>
      </c>
      <c r="P17" s="39">
        <v>0</v>
      </c>
      <c r="Q17" s="39">
        <v>22557</v>
      </c>
      <c r="R17" s="39">
        <v>15451.37</v>
      </c>
      <c r="S17" s="39">
        <v>0</v>
      </c>
      <c r="T17" s="39">
        <v>0</v>
      </c>
      <c r="U17" s="40">
        <f t="shared" si="2"/>
        <v>38008.37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36442.020000000004</v>
      </c>
      <c r="E18" s="43">
        <f t="shared" si="3"/>
        <v>0</v>
      </c>
      <c r="F18" s="43">
        <f t="shared" si="3"/>
        <v>15444</v>
      </c>
      <c r="G18" s="43">
        <f t="shared" si="3"/>
        <v>104186.48</v>
      </c>
      <c r="H18" s="43">
        <f t="shared" si="3"/>
        <v>94665.27</v>
      </c>
      <c r="I18" s="44">
        <f t="shared" si="3"/>
        <v>-9521.21</v>
      </c>
      <c r="J18" s="43">
        <f t="shared" si="3"/>
        <v>0</v>
      </c>
      <c r="K18" s="45">
        <f t="shared" si="3"/>
        <v>252618.37</v>
      </c>
      <c r="L18" s="44">
        <f t="shared" si="3"/>
        <v>314025.6</v>
      </c>
      <c r="M18" s="44">
        <f t="shared" si="3"/>
        <v>13764</v>
      </c>
      <c r="N18" s="44">
        <f t="shared" si="3"/>
        <v>0</v>
      </c>
      <c r="O18" s="43">
        <f t="shared" si="3"/>
        <v>34761</v>
      </c>
      <c r="P18" s="43">
        <f t="shared" si="3"/>
        <v>0</v>
      </c>
      <c r="Q18" s="43">
        <f t="shared" si="3"/>
        <v>121826</v>
      </c>
      <c r="R18" s="43">
        <f t="shared" si="3"/>
        <v>63271.37</v>
      </c>
      <c r="S18" s="43">
        <f t="shared" si="3"/>
        <v>491.34</v>
      </c>
      <c r="T18" s="43">
        <f t="shared" si="3"/>
        <v>79911.89</v>
      </c>
      <c r="U18" s="44">
        <f t="shared" si="3"/>
        <v>314025.6</v>
      </c>
    </row>
    <row r="22" spans="7:10" ht="15" customHeight="1">
      <c r="G22" s="60" t="s">
        <v>79</v>
      </c>
      <c r="H22" s="60"/>
      <c r="I22" s="60"/>
      <c r="J22" s="7">
        <f>+('semilavorati mensile'!J28)-('semilavorati mensile'!K28+'monomeri mensile'!K18)</f>
        <v>-137.2399999999907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9.7109375" style="0" customWidth="1"/>
    <col min="6" max="6" width="13.00390625" style="0" customWidth="1"/>
    <col min="7" max="7" width="11.57421875" style="0" customWidth="1"/>
    <col min="8" max="9" width="11.28125" style="0" customWidth="1"/>
    <col min="10" max="10" width="13.00390625" style="0" customWidth="1"/>
    <col min="11" max="11" width="12.57421875" style="0" customWidth="1"/>
    <col min="12" max="12" width="12.28125" style="0" customWidth="1"/>
    <col min="13" max="13" width="10.85156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003906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12"/>
      <c r="B3" s="21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65" t="s">
        <v>81</v>
      </c>
      <c r="B4" s="52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55" t="s">
        <v>80</v>
      </c>
      <c r="B5" s="56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24.5" customHeight="1">
      <c r="A6" s="55"/>
      <c r="B6" s="56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  <c r="N7" s="13" t="s">
        <v>39</v>
      </c>
      <c r="O7" s="13" t="s">
        <v>40</v>
      </c>
      <c r="P7" s="13" t="s">
        <v>41</v>
      </c>
      <c r="Q7" s="13" t="s">
        <v>42</v>
      </c>
      <c r="R7" s="13" t="s">
        <v>43</v>
      </c>
      <c r="S7" s="13" t="s">
        <v>44</v>
      </c>
      <c r="T7" s="13" t="s">
        <v>45</v>
      </c>
      <c r="U7" s="13" t="s">
        <v>46</v>
      </c>
    </row>
    <row r="8" spans="1:21" ht="15" customHeight="1">
      <c r="A8" s="57" t="s">
        <v>47</v>
      </c>
      <c r="B8" s="57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48</v>
      </c>
      <c r="C9" s="24">
        <v>44263</v>
      </c>
      <c r="D9" s="24">
        <v>0</v>
      </c>
      <c r="E9" s="24">
        <v>4848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33046</v>
      </c>
      <c r="K9" s="27">
        <v>415610.14</v>
      </c>
      <c r="L9" s="28">
        <f aca="true" t="shared" si="1" ref="L9:L26">C9+D9+E9+F9-(I9+J9)+K9</f>
        <v>431675.14</v>
      </c>
      <c r="M9" s="25">
        <v>25835</v>
      </c>
      <c r="N9" s="29">
        <v>41557</v>
      </c>
      <c r="O9" s="25">
        <v>0</v>
      </c>
      <c r="P9" s="25">
        <v>0</v>
      </c>
      <c r="Q9" s="25">
        <v>0</v>
      </c>
      <c r="R9" s="25">
        <v>0</v>
      </c>
      <c r="S9" s="25">
        <v>355944.14</v>
      </c>
      <c r="T9" s="30">
        <v>8339</v>
      </c>
      <c r="U9" s="31">
        <f aca="true" t="shared" si="2" ref="U9:U19">SUM(M9:T9)</f>
        <v>431675.14</v>
      </c>
    </row>
    <row r="10" spans="1:21" ht="15" customHeight="1">
      <c r="A10" s="17">
        <v>2</v>
      </c>
      <c r="B10" s="17" t="s">
        <v>49</v>
      </c>
      <c r="C10" s="24">
        <v>82516</v>
      </c>
      <c r="D10" s="24">
        <v>0</v>
      </c>
      <c r="E10" s="24">
        <v>42</v>
      </c>
      <c r="F10" s="25">
        <v>44641</v>
      </c>
      <c r="G10" s="25">
        <v>9391</v>
      </c>
      <c r="H10" s="25">
        <v>7865</v>
      </c>
      <c r="I10" s="26">
        <f t="shared" si="0"/>
        <v>-1526</v>
      </c>
      <c r="J10" s="25">
        <v>128741</v>
      </c>
      <c r="K10" s="27">
        <v>75100</v>
      </c>
      <c r="L10" s="28">
        <f t="shared" si="1"/>
        <v>75084</v>
      </c>
      <c r="M10" s="25">
        <v>38099</v>
      </c>
      <c r="N10" s="29">
        <v>0</v>
      </c>
      <c r="O10" s="25">
        <v>36259</v>
      </c>
      <c r="P10" s="25">
        <v>0</v>
      </c>
      <c r="Q10" s="25">
        <v>649</v>
      </c>
      <c r="R10" s="25">
        <v>0</v>
      </c>
      <c r="S10" s="25">
        <v>0</v>
      </c>
      <c r="T10" s="30">
        <v>77</v>
      </c>
      <c r="U10" s="31">
        <f t="shared" si="2"/>
        <v>75084</v>
      </c>
    </row>
    <row r="11" spans="1:21" ht="15" customHeight="1">
      <c r="A11" s="18">
        <v>3</v>
      </c>
      <c r="B11" s="18" t="s">
        <v>50</v>
      </c>
      <c r="C11" s="24">
        <v>1095812</v>
      </c>
      <c r="D11" s="24">
        <v>92983</v>
      </c>
      <c r="E11" s="24">
        <v>145</v>
      </c>
      <c r="F11" s="24">
        <v>967390</v>
      </c>
      <c r="G11" s="25">
        <v>66562</v>
      </c>
      <c r="H11" s="25">
        <v>90100</v>
      </c>
      <c r="I11" s="26">
        <f t="shared" si="0"/>
        <v>23538</v>
      </c>
      <c r="J11" s="25">
        <v>2132792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51</v>
      </c>
      <c r="C12" s="24">
        <v>483097</v>
      </c>
      <c r="D12" s="24">
        <v>0</v>
      </c>
      <c r="E12" s="24">
        <v>1100</v>
      </c>
      <c r="F12" s="25">
        <v>0</v>
      </c>
      <c r="G12" s="25">
        <v>31984</v>
      </c>
      <c r="H12" s="24">
        <v>45861</v>
      </c>
      <c r="I12" s="26">
        <f t="shared" si="0"/>
        <v>13877</v>
      </c>
      <c r="J12" s="25">
        <v>470320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52</v>
      </c>
      <c r="C13" s="24">
        <v>207040</v>
      </c>
      <c r="D13" s="24">
        <v>0</v>
      </c>
      <c r="E13" s="24">
        <v>0</v>
      </c>
      <c r="F13" s="25">
        <v>233303</v>
      </c>
      <c r="G13" s="25">
        <v>52093</v>
      </c>
      <c r="H13" s="25">
        <v>36856</v>
      </c>
      <c r="I13" s="26">
        <f t="shared" si="0"/>
        <v>-15237</v>
      </c>
      <c r="J13" s="25">
        <v>437236</v>
      </c>
      <c r="K13" s="27">
        <v>356247</v>
      </c>
      <c r="L13" s="28">
        <f t="shared" si="1"/>
        <v>374591</v>
      </c>
      <c r="M13" s="25">
        <v>0</v>
      </c>
      <c r="N13" s="29">
        <v>0</v>
      </c>
      <c r="O13" s="25">
        <v>0</v>
      </c>
      <c r="P13" s="25">
        <v>0</v>
      </c>
      <c r="Q13" s="25">
        <v>147038</v>
      </c>
      <c r="R13" s="25">
        <v>227553</v>
      </c>
      <c r="S13" s="25">
        <v>0</v>
      </c>
      <c r="T13" s="30">
        <v>0</v>
      </c>
      <c r="U13" s="31">
        <f t="shared" si="2"/>
        <v>374591</v>
      </c>
    </row>
    <row r="14" spans="1:21" ht="15" customHeight="1">
      <c r="A14" s="17">
        <v>6</v>
      </c>
      <c r="B14" s="17" t="s">
        <v>53</v>
      </c>
      <c r="C14" s="24">
        <v>172094</v>
      </c>
      <c r="D14" s="25">
        <v>0</v>
      </c>
      <c r="E14" s="25">
        <v>0</v>
      </c>
      <c r="F14" s="25">
        <v>0</v>
      </c>
      <c r="G14" s="25">
        <v>4905</v>
      </c>
      <c r="H14" s="25">
        <v>7982</v>
      </c>
      <c r="I14" s="26">
        <f t="shared" si="0"/>
        <v>3077</v>
      </c>
      <c r="J14" s="25">
        <v>171395</v>
      </c>
      <c r="K14" s="27">
        <v>131098</v>
      </c>
      <c r="L14" s="28">
        <f t="shared" si="1"/>
        <v>128720</v>
      </c>
      <c r="M14" s="25">
        <v>124071</v>
      </c>
      <c r="N14" s="29">
        <v>0</v>
      </c>
      <c r="O14" s="25">
        <v>0</v>
      </c>
      <c r="P14" s="25">
        <v>0</v>
      </c>
      <c r="Q14" s="25">
        <v>0</v>
      </c>
      <c r="R14" s="25">
        <v>3473</v>
      </c>
      <c r="S14" s="25">
        <v>1176</v>
      </c>
      <c r="T14" s="30">
        <v>0</v>
      </c>
      <c r="U14" s="31">
        <f t="shared" si="2"/>
        <v>128720</v>
      </c>
    </row>
    <row r="15" spans="1:21" ht="15" customHeight="1">
      <c r="A15" s="17">
        <v>7</v>
      </c>
      <c r="B15" s="17" t="s">
        <v>54</v>
      </c>
      <c r="C15" s="24">
        <v>49423</v>
      </c>
      <c r="D15" s="25">
        <v>0</v>
      </c>
      <c r="E15" s="25">
        <v>0</v>
      </c>
      <c r="F15" s="25">
        <v>28045.53</v>
      </c>
      <c r="G15" s="25">
        <v>11376.47</v>
      </c>
      <c r="H15" s="25">
        <v>9345.79</v>
      </c>
      <c r="I15" s="26">
        <f t="shared" si="0"/>
        <v>-2030.6799999999985</v>
      </c>
      <c r="J15" s="25">
        <v>60145.21</v>
      </c>
      <c r="K15" s="27">
        <v>0</v>
      </c>
      <c r="L15" s="28">
        <f t="shared" si="1"/>
        <v>19354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19354</v>
      </c>
      <c r="T15" s="30">
        <v>0</v>
      </c>
      <c r="U15" s="31">
        <f t="shared" si="2"/>
        <v>19354</v>
      </c>
    </row>
    <row r="16" spans="1:21" ht="15" customHeight="1">
      <c r="A16" s="17">
        <v>8</v>
      </c>
      <c r="B16" s="17" t="s">
        <v>55</v>
      </c>
      <c r="C16" s="24">
        <v>25724</v>
      </c>
      <c r="D16" s="25">
        <v>46794.35</v>
      </c>
      <c r="E16" s="25">
        <v>0</v>
      </c>
      <c r="F16" s="25">
        <v>0</v>
      </c>
      <c r="G16" s="25">
        <v>30083.62</v>
      </c>
      <c r="H16" s="25">
        <v>28074.53</v>
      </c>
      <c r="I16" s="26">
        <f t="shared" si="0"/>
        <v>-2009.0900000000001</v>
      </c>
      <c r="J16" s="25">
        <v>32453.29</v>
      </c>
      <c r="K16" s="27">
        <v>73681</v>
      </c>
      <c r="L16" s="28">
        <f t="shared" si="1"/>
        <v>115755.15000000001</v>
      </c>
      <c r="M16" s="25">
        <v>0</v>
      </c>
      <c r="N16" s="29">
        <v>13452.15</v>
      </c>
      <c r="O16" s="25">
        <v>14944</v>
      </c>
      <c r="P16" s="25">
        <v>0</v>
      </c>
      <c r="Q16" s="25">
        <v>50488</v>
      </c>
      <c r="R16" s="25">
        <v>10859</v>
      </c>
      <c r="S16" s="25">
        <v>26012</v>
      </c>
      <c r="T16" s="30">
        <v>0</v>
      </c>
      <c r="U16" s="31">
        <f t="shared" si="2"/>
        <v>115755.15</v>
      </c>
    </row>
    <row r="17" spans="1:21" ht="15" customHeight="1">
      <c r="A17" s="17">
        <v>9</v>
      </c>
      <c r="B17" s="17" t="s">
        <v>56</v>
      </c>
      <c r="C17" s="24">
        <v>0</v>
      </c>
      <c r="D17" s="25">
        <v>0</v>
      </c>
      <c r="E17" s="25">
        <v>2789</v>
      </c>
      <c r="F17" s="25">
        <v>0</v>
      </c>
      <c r="G17" s="25">
        <v>8004</v>
      </c>
      <c r="H17" s="25">
        <v>11519</v>
      </c>
      <c r="I17" s="26">
        <f t="shared" si="0"/>
        <v>3515</v>
      </c>
      <c r="J17" s="25">
        <v>3024</v>
      </c>
      <c r="K17" s="27">
        <v>4850</v>
      </c>
      <c r="L17" s="28">
        <f t="shared" si="1"/>
        <v>1100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1100</v>
      </c>
      <c r="U17" s="31">
        <f t="shared" si="2"/>
        <v>1100</v>
      </c>
    </row>
    <row r="18" spans="1:21" ht="15" customHeight="1">
      <c r="A18" s="17">
        <v>10</v>
      </c>
      <c r="B18" s="17" t="s">
        <v>57</v>
      </c>
      <c r="C18" s="24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58</v>
      </c>
      <c r="C19" s="24">
        <v>0</v>
      </c>
      <c r="D19" s="25">
        <v>0</v>
      </c>
      <c r="E19" s="25">
        <v>9199.06</v>
      </c>
      <c r="F19" s="25">
        <v>63230.81</v>
      </c>
      <c r="G19" s="25">
        <v>16289.18</v>
      </c>
      <c r="H19" s="25">
        <v>22989.19</v>
      </c>
      <c r="I19" s="26">
        <f t="shared" si="0"/>
        <v>6700.009999999998</v>
      </c>
      <c r="J19" s="25">
        <v>37763.2</v>
      </c>
      <c r="K19" s="27">
        <v>38013.93</v>
      </c>
      <c r="L19" s="28">
        <f t="shared" si="1"/>
        <v>65980.59</v>
      </c>
      <c r="M19" s="25">
        <v>0</v>
      </c>
      <c r="N19" s="29">
        <v>0</v>
      </c>
      <c r="O19" s="25">
        <v>0</v>
      </c>
      <c r="P19" s="25">
        <v>0</v>
      </c>
      <c r="Q19" s="25">
        <v>11257.61</v>
      </c>
      <c r="R19" s="25">
        <v>28347.94</v>
      </c>
      <c r="S19" s="25">
        <v>26375.02</v>
      </c>
      <c r="T19" s="30">
        <v>0</v>
      </c>
      <c r="U19" s="31">
        <f t="shared" si="2"/>
        <v>65980.57</v>
      </c>
    </row>
    <row r="20" spans="1:21" ht="15" customHeight="1">
      <c r="A20" s="19"/>
      <c r="B20" s="19" t="s">
        <v>59</v>
      </c>
      <c r="C20" s="32">
        <f aca="true" t="shared" si="3" ref="C20:K20">SUM(C9:C19)</f>
        <v>2159969</v>
      </c>
      <c r="D20" s="32">
        <f t="shared" si="3"/>
        <v>139777.35</v>
      </c>
      <c r="E20" s="32">
        <f t="shared" si="3"/>
        <v>18123.059999999998</v>
      </c>
      <c r="F20" s="32">
        <f t="shared" si="3"/>
        <v>1336610.34</v>
      </c>
      <c r="G20" s="32">
        <f t="shared" si="3"/>
        <v>230688.27</v>
      </c>
      <c r="H20" s="32">
        <f t="shared" si="3"/>
        <v>260592.51</v>
      </c>
      <c r="I20" s="32">
        <f t="shared" si="3"/>
        <v>29904.239999999998</v>
      </c>
      <c r="J20" s="32">
        <f t="shared" si="3"/>
        <v>3506915.7</v>
      </c>
      <c r="K20" s="32">
        <f t="shared" si="3"/>
        <v>1094600.07</v>
      </c>
      <c r="L20" s="33">
        <f t="shared" si="1"/>
        <v>1212259.8799999997</v>
      </c>
      <c r="M20" s="32">
        <f aca="true" t="shared" si="4" ref="M20:U20">SUM(M9:M19)</f>
        <v>188005</v>
      </c>
      <c r="N20" s="32">
        <f t="shared" si="4"/>
        <v>55009.15</v>
      </c>
      <c r="O20" s="32">
        <f t="shared" si="4"/>
        <v>51203</v>
      </c>
      <c r="P20" s="32">
        <f t="shared" si="4"/>
        <v>0</v>
      </c>
      <c r="Q20" s="32">
        <f t="shared" si="4"/>
        <v>209432.61</v>
      </c>
      <c r="R20" s="32">
        <f t="shared" si="4"/>
        <v>270232.94</v>
      </c>
      <c r="S20" s="32">
        <f t="shared" si="4"/>
        <v>428861.16000000003</v>
      </c>
      <c r="T20" s="32">
        <f t="shared" si="4"/>
        <v>9516</v>
      </c>
      <c r="U20" s="34">
        <f t="shared" si="4"/>
        <v>1212259.86</v>
      </c>
    </row>
    <row r="21" spans="1:21" ht="15" customHeight="1">
      <c r="A21" s="17">
        <v>12</v>
      </c>
      <c r="B21" s="17" t="s">
        <v>60</v>
      </c>
      <c r="C21" s="24">
        <v>0</v>
      </c>
      <c r="D21" s="25">
        <v>164928</v>
      </c>
      <c r="E21" s="25">
        <v>0</v>
      </c>
      <c r="F21" s="25">
        <v>0</v>
      </c>
      <c r="G21" s="25">
        <v>12744</v>
      </c>
      <c r="H21" s="25">
        <v>12654</v>
      </c>
      <c r="I21" s="26">
        <f>+H21-G21</f>
        <v>-90</v>
      </c>
      <c r="J21" s="25">
        <v>220746</v>
      </c>
      <c r="K21" s="27">
        <v>276231</v>
      </c>
      <c r="L21" s="28">
        <f t="shared" si="1"/>
        <v>220503</v>
      </c>
      <c r="M21" s="25">
        <v>87388</v>
      </c>
      <c r="N21" s="29">
        <v>0</v>
      </c>
      <c r="O21" s="25">
        <v>72349</v>
      </c>
      <c r="P21" s="25">
        <v>0</v>
      </c>
      <c r="Q21" s="25">
        <v>51036</v>
      </c>
      <c r="R21" s="25">
        <v>5700</v>
      </c>
      <c r="S21" s="25">
        <v>4030</v>
      </c>
      <c r="T21" s="30">
        <v>0</v>
      </c>
      <c r="U21" s="31">
        <f>SUM(M21:T21)</f>
        <v>220503</v>
      </c>
    </row>
    <row r="22" spans="1:21" ht="15" customHeight="1">
      <c r="A22" s="17">
        <v>13</v>
      </c>
      <c r="B22" s="17" t="s">
        <v>61</v>
      </c>
      <c r="C22" s="24">
        <v>33841</v>
      </c>
      <c r="D22" s="25">
        <v>13131</v>
      </c>
      <c r="E22" s="25">
        <v>7283</v>
      </c>
      <c r="F22" s="25">
        <v>41429</v>
      </c>
      <c r="G22" s="25">
        <v>65202</v>
      </c>
      <c r="H22" s="25">
        <v>73354</v>
      </c>
      <c r="I22" s="26">
        <f>+H22-G22</f>
        <v>8152</v>
      </c>
      <c r="J22" s="25">
        <v>199627</v>
      </c>
      <c r="K22" s="27">
        <v>967716</v>
      </c>
      <c r="L22" s="28">
        <f t="shared" si="1"/>
        <v>855621</v>
      </c>
      <c r="M22" s="25">
        <v>571676</v>
      </c>
      <c r="N22" s="29">
        <v>0</v>
      </c>
      <c r="O22" s="25">
        <v>145219</v>
      </c>
      <c r="P22" s="25">
        <v>0</v>
      </c>
      <c r="Q22" s="25">
        <v>47633</v>
      </c>
      <c r="R22" s="25">
        <v>91093</v>
      </c>
      <c r="S22" s="25">
        <v>0</v>
      </c>
      <c r="T22" s="30">
        <v>0</v>
      </c>
      <c r="U22" s="31">
        <f>SUM(M22:T22)</f>
        <v>855621</v>
      </c>
    </row>
    <row r="23" spans="1:21" ht="15" customHeight="1">
      <c r="A23" s="17">
        <v>14</v>
      </c>
      <c r="B23" s="17" t="s">
        <v>62</v>
      </c>
      <c r="C23" s="24">
        <v>2541</v>
      </c>
      <c r="D23" s="25">
        <v>0</v>
      </c>
      <c r="E23" s="25">
        <v>25061</v>
      </c>
      <c r="F23" s="25">
        <v>9250</v>
      </c>
      <c r="G23" s="25">
        <v>18048</v>
      </c>
      <c r="H23" s="25">
        <v>23782</v>
      </c>
      <c r="I23" s="26">
        <f>+H23-G23</f>
        <v>5734</v>
      </c>
      <c r="J23" s="25">
        <v>145205</v>
      </c>
      <c r="K23" s="27">
        <v>117310</v>
      </c>
      <c r="L23" s="28">
        <f t="shared" si="1"/>
        <v>3223</v>
      </c>
      <c r="M23" s="25">
        <v>0</v>
      </c>
      <c r="N23" s="29">
        <v>0</v>
      </c>
      <c r="O23" s="25">
        <v>0</v>
      </c>
      <c r="P23" s="25">
        <v>0</v>
      </c>
      <c r="Q23" s="25">
        <v>3223</v>
      </c>
      <c r="R23" s="25">
        <v>0</v>
      </c>
      <c r="S23" s="25">
        <v>0</v>
      </c>
      <c r="T23" s="30">
        <v>0</v>
      </c>
      <c r="U23" s="31">
        <f>SUM(M23:T23)</f>
        <v>3223</v>
      </c>
    </row>
    <row r="24" spans="1:21" ht="15" customHeight="1">
      <c r="A24" s="19"/>
      <c r="B24" s="19" t="s">
        <v>63</v>
      </c>
      <c r="C24" s="32">
        <f aca="true" t="shared" si="5" ref="C24:K24">SUM(C21:C23)</f>
        <v>36382</v>
      </c>
      <c r="D24" s="32">
        <f t="shared" si="5"/>
        <v>178059</v>
      </c>
      <c r="E24" s="32">
        <f t="shared" si="5"/>
        <v>32344</v>
      </c>
      <c r="F24" s="32">
        <f t="shared" si="5"/>
        <v>50679</v>
      </c>
      <c r="G24" s="32">
        <f t="shared" si="5"/>
        <v>95994</v>
      </c>
      <c r="H24" s="32">
        <f t="shared" si="5"/>
        <v>109790</v>
      </c>
      <c r="I24" s="32">
        <f t="shared" si="5"/>
        <v>13796</v>
      </c>
      <c r="J24" s="32">
        <f t="shared" si="5"/>
        <v>565578</v>
      </c>
      <c r="K24" s="35">
        <f t="shared" si="5"/>
        <v>1361257</v>
      </c>
      <c r="L24" s="33">
        <f t="shared" si="1"/>
        <v>1079347</v>
      </c>
      <c r="M24" s="32">
        <f aca="true" t="shared" si="6" ref="M24:U24">SUM(M21:M23)</f>
        <v>659064</v>
      </c>
      <c r="N24" s="32">
        <f t="shared" si="6"/>
        <v>0</v>
      </c>
      <c r="O24" s="32">
        <f t="shared" si="6"/>
        <v>217568</v>
      </c>
      <c r="P24" s="32">
        <f t="shared" si="6"/>
        <v>0</v>
      </c>
      <c r="Q24" s="32">
        <f t="shared" si="6"/>
        <v>101892</v>
      </c>
      <c r="R24" s="32">
        <f t="shared" si="6"/>
        <v>96793</v>
      </c>
      <c r="S24" s="32">
        <f t="shared" si="6"/>
        <v>4030</v>
      </c>
      <c r="T24" s="32">
        <f t="shared" si="6"/>
        <v>0</v>
      </c>
      <c r="U24" s="34">
        <f t="shared" si="6"/>
        <v>1079347</v>
      </c>
    </row>
    <row r="25" spans="1:21" ht="15" customHeight="1">
      <c r="A25" s="17">
        <v>15</v>
      </c>
      <c r="B25" s="17" t="s">
        <v>64</v>
      </c>
      <c r="C25" s="24">
        <v>81629</v>
      </c>
      <c r="D25" s="25">
        <v>5660.4</v>
      </c>
      <c r="E25" s="25">
        <v>8277.58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5660.4</v>
      </c>
      <c r="K25" s="27">
        <v>0</v>
      </c>
      <c r="L25" s="28">
        <f t="shared" si="1"/>
        <v>89906.58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89906.58</v>
      </c>
      <c r="T25" s="30">
        <v>0</v>
      </c>
      <c r="U25" s="31">
        <f>SUM(M25:T25)</f>
        <v>89906.58</v>
      </c>
    </row>
    <row r="26" spans="1:21" ht="15" customHeight="1">
      <c r="A26" s="17">
        <v>16</v>
      </c>
      <c r="B26" s="17" t="s">
        <v>65</v>
      </c>
      <c r="C26" s="24">
        <v>0</v>
      </c>
      <c r="D26" s="25">
        <v>23858</v>
      </c>
      <c r="E26" s="25">
        <v>0</v>
      </c>
      <c r="F26" s="25">
        <v>1484</v>
      </c>
      <c r="G26" s="25">
        <v>1309</v>
      </c>
      <c r="H26" s="25">
        <v>1829</v>
      </c>
      <c r="I26" s="26">
        <f>+H26-G26</f>
        <v>520</v>
      </c>
      <c r="J26" s="25">
        <v>24822</v>
      </c>
      <c r="K26" s="27">
        <v>24822</v>
      </c>
      <c r="L26" s="28">
        <f t="shared" si="1"/>
        <v>24822</v>
      </c>
      <c r="M26" s="25">
        <v>24822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24822</v>
      </c>
    </row>
    <row r="27" spans="1:21" ht="15" customHeight="1">
      <c r="A27" s="19"/>
      <c r="B27" s="19" t="s">
        <v>66</v>
      </c>
      <c r="C27" s="32">
        <f aca="true" t="shared" si="7" ref="C27:I27">SUM(C25:C26)</f>
        <v>81629</v>
      </c>
      <c r="D27" s="32">
        <f t="shared" si="7"/>
        <v>29518.4</v>
      </c>
      <c r="E27" s="32">
        <f t="shared" si="7"/>
        <v>8277.58</v>
      </c>
      <c r="F27" s="32">
        <f t="shared" si="7"/>
        <v>1484</v>
      </c>
      <c r="G27" s="32">
        <f t="shared" si="7"/>
        <v>1309</v>
      </c>
      <c r="H27" s="32">
        <f t="shared" si="7"/>
        <v>1829</v>
      </c>
      <c r="I27" s="32">
        <f t="shared" si="7"/>
        <v>520</v>
      </c>
      <c r="J27" s="32">
        <f>K27+L27-(C27+D27+E27+F27)</f>
        <v>24302.000000000015</v>
      </c>
      <c r="K27" s="32">
        <f>SUM(J25:J26)</f>
        <v>30482.4</v>
      </c>
      <c r="L27" s="32">
        <f aca="true" t="shared" si="8" ref="L27:U27">SUM(L25:L26)</f>
        <v>114728.58</v>
      </c>
      <c r="M27" s="32">
        <f t="shared" si="8"/>
        <v>24822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89906.58</v>
      </c>
      <c r="T27" s="32">
        <f t="shared" si="8"/>
        <v>0</v>
      </c>
      <c r="U27" s="34">
        <f t="shared" si="8"/>
        <v>114728.58</v>
      </c>
    </row>
    <row r="28" spans="1:21" ht="15" customHeight="1">
      <c r="A28" s="20"/>
      <c r="B28" s="20" t="s">
        <v>67</v>
      </c>
      <c r="C28" s="36">
        <f aca="true" t="shared" si="9" ref="C28:U28">+C20+C24+C27</f>
        <v>2277980</v>
      </c>
      <c r="D28" s="36">
        <f t="shared" si="9"/>
        <v>347354.75</v>
      </c>
      <c r="E28" s="36">
        <f t="shared" si="9"/>
        <v>58744.64</v>
      </c>
      <c r="F28" s="36">
        <f t="shared" si="9"/>
        <v>1388773.34</v>
      </c>
      <c r="G28" s="36">
        <f t="shared" si="9"/>
        <v>327991.27</v>
      </c>
      <c r="H28" s="36">
        <f t="shared" si="9"/>
        <v>372211.51</v>
      </c>
      <c r="I28" s="36">
        <f t="shared" si="9"/>
        <v>44220.24</v>
      </c>
      <c r="J28" s="36">
        <f t="shared" si="9"/>
        <v>4096795.7</v>
      </c>
      <c r="K28" s="36">
        <f t="shared" si="9"/>
        <v>2486339.47</v>
      </c>
      <c r="L28" s="36">
        <f t="shared" si="9"/>
        <v>2406335.46</v>
      </c>
      <c r="M28" s="36">
        <f t="shared" si="9"/>
        <v>871891</v>
      </c>
      <c r="N28" s="36">
        <f t="shared" si="9"/>
        <v>55009.15</v>
      </c>
      <c r="O28" s="36">
        <f t="shared" si="9"/>
        <v>268771</v>
      </c>
      <c r="P28" s="36">
        <f t="shared" si="9"/>
        <v>0</v>
      </c>
      <c r="Q28" s="36">
        <f t="shared" si="9"/>
        <v>311324.61</v>
      </c>
      <c r="R28" s="36">
        <f t="shared" si="9"/>
        <v>367025.94</v>
      </c>
      <c r="S28" s="36">
        <f t="shared" si="9"/>
        <v>522797.74000000005</v>
      </c>
      <c r="T28" s="36">
        <f t="shared" si="9"/>
        <v>9516</v>
      </c>
      <c r="U28" s="37">
        <f t="shared" si="9"/>
        <v>2406335.4400000004</v>
      </c>
    </row>
  </sheetData>
  <sheetProtection selectLockedCells="1" selectUnlockedCells="1"/>
  <mergeCells count="29"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6" width="9.7109375" style="0" customWidth="1"/>
    <col min="7" max="7" width="11.57421875" style="0" customWidth="1"/>
    <col min="8" max="8" width="12.28125" style="0" customWidth="1"/>
    <col min="9" max="9" width="9.7109375" style="0" customWidth="1"/>
    <col min="10" max="10" width="11.8515625" style="0" customWidth="1"/>
    <col min="11" max="11" width="12.8515625" style="0" customWidth="1"/>
    <col min="12" max="12" width="11.00390625" style="0" customWidth="1"/>
    <col min="13" max="14" width="9.7109375" style="0" customWidth="1"/>
    <col min="15" max="15" width="11.00390625" style="0" customWidth="1"/>
    <col min="16" max="16" width="9.7109375" style="0" customWidth="1"/>
    <col min="17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</row>
    <row r="2" spans="1:21" ht="21" customHeight="1">
      <c r="A2" s="15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</row>
    <row r="3" spans="1:21" ht="16.5" customHeight="1">
      <c r="A3" s="3"/>
      <c r="B3" s="3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50" t="s">
        <v>5</v>
      </c>
      <c r="N3" s="50"/>
      <c r="O3" s="50"/>
      <c r="P3" s="50"/>
      <c r="Q3" s="50"/>
      <c r="R3" s="50"/>
      <c r="S3" s="50"/>
      <c r="T3" s="50"/>
      <c r="U3" s="50"/>
    </row>
    <row r="4" spans="1:21" ht="12.75" customHeight="1">
      <c r="A4" s="58" t="s">
        <v>81</v>
      </c>
      <c r="B4" s="59"/>
      <c r="C4" s="53" t="s">
        <v>6</v>
      </c>
      <c r="D4" s="54" t="s">
        <v>7</v>
      </c>
      <c r="E4" s="53" t="s">
        <v>8</v>
      </c>
      <c r="F4" s="54" t="s">
        <v>9</v>
      </c>
      <c r="G4" s="53" t="s">
        <v>10</v>
      </c>
      <c r="H4" s="54" t="s">
        <v>11</v>
      </c>
      <c r="I4" s="53" t="s">
        <v>12</v>
      </c>
      <c r="J4" s="54" t="s">
        <v>13</v>
      </c>
      <c r="K4" s="53" t="s">
        <v>14</v>
      </c>
      <c r="L4" s="54" t="s">
        <v>15</v>
      </c>
      <c r="M4" s="53" t="s">
        <v>16</v>
      </c>
      <c r="N4" s="54" t="s">
        <v>17</v>
      </c>
      <c r="O4" s="53" t="s">
        <v>18</v>
      </c>
      <c r="P4" s="54" t="s">
        <v>19</v>
      </c>
      <c r="Q4" s="53" t="s">
        <v>20</v>
      </c>
      <c r="R4" s="54" t="s">
        <v>21</v>
      </c>
      <c r="S4" s="53" t="s">
        <v>22</v>
      </c>
      <c r="T4" s="54" t="s">
        <v>23</v>
      </c>
      <c r="U4" s="53" t="s">
        <v>24</v>
      </c>
    </row>
    <row r="5" spans="1:21" ht="15.75" customHeight="1">
      <c r="A5" s="61" t="s">
        <v>80</v>
      </c>
      <c r="B5" s="62"/>
      <c r="C5" s="53"/>
      <c r="D5" s="54"/>
      <c r="E5" s="53"/>
      <c r="F5" s="54"/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</row>
    <row r="6" spans="1:21" ht="136.5" customHeight="1">
      <c r="A6" s="63"/>
      <c r="B6" s="64"/>
      <c r="C6" s="53"/>
      <c r="D6" s="54"/>
      <c r="E6" s="53"/>
      <c r="F6" s="54"/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</row>
    <row r="7" spans="1:21" ht="15" customHeight="1">
      <c r="A7" s="16" t="s">
        <v>26</v>
      </c>
      <c r="B7" s="23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  <c r="M7" s="4" t="s">
        <v>38</v>
      </c>
      <c r="N7" s="4" t="s">
        <v>39</v>
      </c>
      <c r="O7" s="4" t="s">
        <v>40</v>
      </c>
      <c r="P7" s="4" t="s">
        <v>41</v>
      </c>
      <c r="Q7" s="4" t="s">
        <v>42</v>
      </c>
      <c r="R7" s="4" t="s">
        <v>43</v>
      </c>
      <c r="S7" s="4" t="s">
        <v>44</v>
      </c>
      <c r="T7" s="4" t="s">
        <v>45</v>
      </c>
      <c r="U7" s="4" t="s">
        <v>46</v>
      </c>
    </row>
    <row r="8" spans="1:21" ht="15" customHeight="1">
      <c r="A8" s="57" t="s">
        <v>68</v>
      </c>
      <c r="B8" s="57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69</v>
      </c>
      <c r="C9" s="2"/>
      <c r="D9" s="38">
        <v>22292</v>
      </c>
      <c r="E9" s="38">
        <v>0</v>
      </c>
      <c r="F9" s="38">
        <v>0</v>
      </c>
      <c r="G9" s="39">
        <v>15530</v>
      </c>
      <c r="H9" s="38">
        <v>10327</v>
      </c>
      <c r="I9" s="40">
        <f aca="true" t="shared" si="0" ref="I9:I17">+H9-G9</f>
        <v>-5203</v>
      </c>
      <c r="J9" s="41"/>
      <c r="K9" s="39">
        <v>611932</v>
      </c>
      <c r="L9" s="40">
        <f aca="true" t="shared" si="1" ref="L9:L17">+C9+D9+E9+F9-I9-J9+K9</f>
        <v>639427</v>
      </c>
      <c r="M9" s="39">
        <v>0</v>
      </c>
      <c r="N9" s="41"/>
      <c r="O9" s="39">
        <v>26031</v>
      </c>
      <c r="P9" s="39">
        <v>0</v>
      </c>
      <c r="Q9" s="39">
        <v>169193</v>
      </c>
      <c r="R9" s="39">
        <v>226037</v>
      </c>
      <c r="S9" s="39">
        <v>32291</v>
      </c>
      <c r="T9" s="39">
        <v>185875</v>
      </c>
      <c r="U9" s="40">
        <f aca="true" t="shared" si="2" ref="U9:U17">SUM(M9:T9)</f>
        <v>639427</v>
      </c>
    </row>
    <row r="10" spans="1:21" ht="15" customHeight="1">
      <c r="A10" s="1">
        <v>18</v>
      </c>
      <c r="B10" s="1" t="s">
        <v>70</v>
      </c>
      <c r="C10" s="2"/>
      <c r="D10" s="38">
        <v>114698</v>
      </c>
      <c r="E10" s="38">
        <v>2252.48</v>
      </c>
      <c r="F10" s="38">
        <v>0</v>
      </c>
      <c r="G10" s="39">
        <v>15311.61</v>
      </c>
      <c r="H10" s="38">
        <v>11919</v>
      </c>
      <c r="I10" s="40">
        <f t="shared" si="0"/>
        <v>-3392.6100000000006</v>
      </c>
      <c r="J10" s="41"/>
      <c r="K10" s="39">
        <v>353473</v>
      </c>
      <c r="L10" s="40">
        <f t="shared" si="1"/>
        <v>473816.08999999997</v>
      </c>
      <c r="M10" s="39">
        <v>174</v>
      </c>
      <c r="N10" s="41"/>
      <c r="O10" s="39">
        <v>94164</v>
      </c>
      <c r="P10" s="39">
        <v>0</v>
      </c>
      <c r="Q10" s="39">
        <v>133558</v>
      </c>
      <c r="R10" s="39">
        <v>47406</v>
      </c>
      <c r="S10" s="39">
        <v>32962.09</v>
      </c>
      <c r="T10" s="39">
        <v>165552</v>
      </c>
      <c r="U10" s="40">
        <f t="shared" si="2"/>
        <v>473816.08999999997</v>
      </c>
    </row>
    <row r="11" spans="1:21" ht="15" customHeight="1">
      <c r="A11" s="1">
        <v>19</v>
      </c>
      <c r="B11" s="1" t="s">
        <v>71</v>
      </c>
      <c r="C11" s="2"/>
      <c r="D11" s="38">
        <v>37269.33</v>
      </c>
      <c r="E11" s="38">
        <v>0</v>
      </c>
      <c r="F11" s="38">
        <v>0</v>
      </c>
      <c r="G11" s="39">
        <v>7450.46</v>
      </c>
      <c r="H11" s="38">
        <v>5512.27</v>
      </c>
      <c r="I11" s="40">
        <f t="shared" si="0"/>
        <v>-1938.1899999999996</v>
      </c>
      <c r="J11" s="41"/>
      <c r="K11" s="39">
        <v>86388</v>
      </c>
      <c r="L11" s="40">
        <f t="shared" si="1"/>
        <v>125595.52</v>
      </c>
      <c r="M11" s="39">
        <v>0</v>
      </c>
      <c r="N11" s="41"/>
      <c r="O11" s="39">
        <v>37286</v>
      </c>
      <c r="P11" s="39">
        <v>0</v>
      </c>
      <c r="Q11" s="39">
        <v>4588</v>
      </c>
      <c r="R11" s="39">
        <v>5249</v>
      </c>
      <c r="S11" s="39">
        <v>0</v>
      </c>
      <c r="T11" s="39">
        <v>78472.52</v>
      </c>
      <c r="U11" s="40">
        <f t="shared" si="2"/>
        <v>125595.52</v>
      </c>
    </row>
    <row r="12" spans="1:21" ht="15" customHeight="1">
      <c r="A12" s="1">
        <v>20</v>
      </c>
      <c r="B12" s="1" t="s">
        <v>72</v>
      </c>
      <c r="C12" s="2"/>
      <c r="D12" s="38">
        <v>57388</v>
      </c>
      <c r="E12" s="38">
        <v>0</v>
      </c>
      <c r="F12" s="38">
        <v>69630</v>
      </c>
      <c r="G12" s="39">
        <v>19430</v>
      </c>
      <c r="H12" s="38">
        <v>20351</v>
      </c>
      <c r="I12" s="40">
        <f t="shared" si="0"/>
        <v>921</v>
      </c>
      <c r="J12" s="41"/>
      <c r="K12" s="39">
        <v>220675</v>
      </c>
      <c r="L12" s="40">
        <f t="shared" si="1"/>
        <v>346772</v>
      </c>
      <c r="M12" s="39">
        <v>97583</v>
      </c>
      <c r="N12" s="41"/>
      <c r="O12" s="39">
        <v>24436</v>
      </c>
      <c r="P12" s="39">
        <v>0</v>
      </c>
      <c r="Q12" s="39">
        <v>219271</v>
      </c>
      <c r="R12" s="39">
        <v>5003</v>
      </c>
      <c r="S12" s="39">
        <v>0</v>
      </c>
      <c r="T12" s="39">
        <v>479</v>
      </c>
      <c r="U12" s="40">
        <f t="shared" si="2"/>
        <v>346772</v>
      </c>
    </row>
    <row r="13" spans="1:21" ht="15" customHeight="1">
      <c r="A13" s="1">
        <v>21</v>
      </c>
      <c r="B13" s="1" t="s">
        <v>73</v>
      </c>
      <c r="C13" s="2"/>
      <c r="D13" s="38">
        <v>0</v>
      </c>
      <c r="E13" s="38">
        <v>0</v>
      </c>
      <c r="F13" s="38">
        <v>0</v>
      </c>
      <c r="G13" s="39">
        <v>3585</v>
      </c>
      <c r="H13" s="38">
        <v>3230</v>
      </c>
      <c r="I13" s="40">
        <f t="shared" si="0"/>
        <v>-355</v>
      </c>
      <c r="J13" s="41"/>
      <c r="K13" s="39">
        <v>26486</v>
      </c>
      <c r="L13" s="40">
        <f t="shared" si="1"/>
        <v>26841</v>
      </c>
      <c r="M13" s="39">
        <v>0</v>
      </c>
      <c r="N13" s="41"/>
      <c r="O13" s="39">
        <v>0</v>
      </c>
      <c r="P13" s="39">
        <v>0</v>
      </c>
      <c r="Q13" s="39">
        <v>23150</v>
      </c>
      <c r="R13" s="39">
        <v>3691</v>
      </c>
      <c r="S13" s="39">
        <v>0</v>
      </c>
      <c r="T13" s="39">
        <v>0</v>
      </c>
      <c r="U13" s="40">
        <f t="shared" si="2"/>
        <v>26841</v>
      </c>
    </row>
    <row r="14" spans="1:21" ht="15" customHeight="1">
      <c r="A14" s="1">
        <v>22</v>
      </c>
      <c r="B14" s="1" t="s">
        <v>74</v>
      </c>
      <c r="C14" s="2"/>
      <c r="D14" s="38">
        <v>0</v>
      </c>
      <c r="E14" s="38">
        <v>479</v>
      </c>
      <c r="F14" s="38">
        <v>0</v>
      </c>
      <c r="G14" s="39">
        <v>5927</v>
      </c>
      <c r="H14" s="38">
        <v>5390</v>
      </c>
      <c r="I14" s="40">
        <f t="shared" si="0"/>
        <v>-537</v>
      </c>
      <c r="J14" s="41"/>
      <c r="K14" s="39">
        <v>40962</v>
      </c>
      <c r="L14" s="40">
        <f t="shared" si="1"/>
        <v>41978</v>
      </c>
      <c r="M14" s="39">
        <v>95</v>
      </c>
      <c r="N14" s="41"/>
      <c r="O14" s="39">
        <v>19867</v>
      </c>
      <c r="P14" s="39">
        <v>0</v>
      </c>
      <c r="Q14" s="39">
        <v>8664</v>
      </c>
      <c r="R14" s="39">
        <v>6873</v>
      </c>
      <c r="S14" s="39">
        <v>0</v>
      </c>
      <c r="T14" s="39">
        <v>6479</v>
      </c>
      <c r="U14" s="40">
        <f t="shared" si="2"/>
        <v>41978</v>
      </c>
    </row>
    <row r="15" spans="1:21" ht="15" customHeight="1">
      <c r="A15" s="1">
        <v>23</v>
      </c>
      <c r="B15" s="1" t="s">
        <v>75</v>
      </c>
      <c r="C15" s="2"/>
      <c r="D15" s="38"/>
      <c r="E15" s="38"/>
      <c r="F15" s="38"/>
      <c r="G15" s="39"/>
      <c r="H15" s="38"/>
      <c r="I15" s="40">
        <f t="shared" si="0"/>
        <v>0</v>
      </c>
      <c r="J15" s="41"/>
      <c r="K15" s="39"/>
      <c r="L15" s="40">
        <f t="shared" si="1"/>
        <v>0</v>
      </c>
      <c r="M15" s="39"/>
      <c r="N15" s="41"/>
      <c r="O15" s="39"/>
      <c r="P15" s="39"/>
      <c r="Q15" s="39"/>
      <c r="R15" s="39"/>
      <c r="S15" s="39"/>
      <c r="T15" s="39"/>
      <c r="U15" s="40">
        <f t="shared" si="2"/>
        <v>0</v>
      </c>
    </row>
    <row r="16" spans="1:21" ht="15" customHeight="1">
      <c r="A16" s="1">
        <v>24</v>
      </c>
      <c r="B16" s="1" t="s">
        <v>76</v>
      </c>
      <c r="C16" s="2"/>
      <c r="D16" s="38">
        <v>0</v>
      </c>
      <c r="E16" s="38">
        <v>1387</v>
      </c>
      <c r="F16" s="38">
        <v>0</v>
      </c>
      <c r="G16" s="38">
        <v>7907</v>
      </c>
      <c r="H16" s="38">
        <v>7718</v>
      </c>
      <c r="I16" s="40">
        <f t="shared" si="0"/>
        <v>-189</v>
      </c>
      <c r="J16" s="41"/>
      <c r="K16" s="39">
        <v>38069</v>
      </c>
      <c r="L16" s="40">
        <f t="shared" si="1"/>
        <v>39645</v>
      </c>
      <c r="M16" s="39">
        <v>0</v>
      </c>
      <c r="N16" s="41"/>
      <c r="O16" s="39">
        <v>27158</v>
      </c>
      <c r="P16" s="39">
        <v>0</v>
      </c>
      <c r="Q16" s="39">
        <v>910</v>
      </c>
      <c r="R16" s="39">
        <v>11577</v>
      </c>
      <c r="S16" s="39">
        <v>0</v>
      </c>
      <c r="T16" s="39">
        <v>0</v>
      </c>
      <c r="U16" s="40">
        <f t="shared" si="2"/>
        <v>39645</v>
      </c>
    </row>
    <row r="17" spans="1:21" ht="15" customHeight="1">
      <c r="A17" s="1">
        <v>25</v>
      </c>
      <c r="B17" s="1" t="s">
        <v>77</v>
      </c>
      <c r="C17" s="2"/>
      <c r="D17" s="38">
        <v>0</v>
      </c>
      <c r="E17" s="38">
        <v>0</v>
      </c>
      <c r="F17" s="38">
        <v>104</v>
      </c>
      <c r="G17" s="38">
        <v>35540</v>
      </c>
      <c r="H17" s="38">
        <v>30218</v>
      </c>
      <c r="I17" s="40">
        <f t="shared" si="0"/>
        <v>-5322</v>
      </c>
      <c r="J17" s="41"/>
      <c r="K17" s="39">
        <v>224312.2</v>
      </c>
      <c r="L17" s="40">
        <f t="shared" si="1"/>
        <v>229738.2</v>
      </c>
      <c r="M17" s="39">
        <v>0</v>
      </c>
      <c r="N17" s="41"/>
      <c r="O17" s="39">
        <v>0</v>
      </c>
      <c r="P17" s="39">
        <v>0</v>
      </c>
      <c r="Q17" s="39">
        <v>151577</v>
      </c>
      <c r="R17" s="39">
        <v>78161.2</v>
      </c>
      <c r="S17" s="39">
        <v>0</v>
      </c>
      <c r="T17" s="39">
        <v>0</v>
      </c>
      <c r="U17" s="40">
        <f t="shared" si="2"/>
        <v>229738.2</v>
      </c>
    </row>
    <row r="18" spans="1:21" ht="15" customHeight="1">
      <c r="A18" s="22"/>
      <c r="B18" s="22" t="s">
        <v>78</v>
      </c>
      <c r="C18" s="42">
        <f aca="true" t="shared" si="3" ref="C18:U18">SUM(C9:C17)</f>
        <v>0</v>
      </c>
      <c r="D18" s="43">
        <f t="shared" si="3"/>
        <v>231647.33000000002</v>
      </c>
      <c r="E18" s="43">
        <f t="shared" si="3"/>
        <v>4118.48</v>
      </c>
      <c r="F18" s="43">
        <f t="shared" si="3"/>
        <v>69734</v>
      </c>
      <c r="G18" s="43">
        <f t="shared" si="3"/>
        <v>110681.07</v>
      </c>
      <c r="H18" s="43">
        <f t="shared" si="3"/>
        <v>94665.27</v>
      </c>
      <c r="I18" s="44">
        <f t="shared" si="3"/>
        <v>-16015.8</v>
      </c>
      <c r="J18" s="43">
        <f t="shared" si="3"/>
        <v>0</v>
      </c>
      <c r="K18" s="45">
        <f t="shared" si="3"/>
        <v>1602297.2</v>
      </c>
      <c r="L18" s="44">
        <f t="shared" si="3"/>
        <v>1923812.8099999998</v>
      </c>
      <c r="M18" s="44">
        <f t="shared" si="3"/>
        <v>97852</v>
      </c>
      <c r="N18" s="44">
        <f t="shared" si="3"/>
        <v>0</v>
      </c>
      <c r="O18" s="43">
        <f t="shared" si="3"/>
        <v>228942</v>
      </c>
      <c r="P18" s="43">
        <f t="shared" si="3"/>
        <v>0</v>
      </c>
      <c r="Q18" s="43">
        <f t="shared" si="3"/>
        <v>710911</v>
      </c>
      <c r="R18" s="43">
        <f t="shared" si="3"/>
        <v>383997.2</v>
      </c>
      <c r="S18" s="43">
        <f t="shared" si="3"/>
        <v>65253.09</v>
      </c>
      <c r="T18" s="43">
        <f t="shared" si="3"/>
        <v>436857.52</v>
      </c>
      <c r="U18" s="44">
        <f t="shared" si="3"/>
        <v>1923812.8099999998</v>
      </c>
    </row>
    <row r="22" spans="7:10" ht="15" customHeight="1">
      <c r="G22" s="60" t="s">
        <v>79</v>
      </c>
      <c r="H22" s="60"/>
      <c r="I22" s="60"/>
      <c r="J22" s="7">
        <f>+('semilavorati aggregato'!J28)-('semilavorati aggregato'!K28+'monomeri aggregato'!K18)</f>
        <v>8159.030000000261</v>
      </c>
    </row>
  </sheetData>
  <sheetProtection selectLockedCells="1" selectUnlockedCells="1"/>
  <mergeCells count="30"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2017-01-24T11:42:23Z</cp:lastPrinted>
  <dcterms:created xsi:type="dcterms:W3CDTF">2016-09-07T10:26:09Z</dcterms:created>
  <dcterms:modified xsi:type="dcterms:W3CDTF">2017-05-16T11:20:26Z</dcterms:modified>
  <cp:category/>
  <cp:version/>
  <cp:contentType/>
  <cp:contentStatus/>
</cp:coreProperties>
</file>