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<sst xmlns="http://schemas.openxmlformats.org/spreadsheetml/2006/main" count="258" uniqueCount="82">
  <si>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</si>
  <si>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</si>
  <si>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</si>
  <si>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</si>
  <si>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</si>
  <si>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</si>
  <si>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</si>
  <si>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</si>
  <si>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</si>
  <si>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</si>
  <si>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</si>
  <si>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</si>
  <si>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</si>
  <si>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</si>
  <si>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</si>
  <si>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</si>
  <si>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</si>
  <si>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</si>
  <si>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</si>
  <si>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</si>
  <si>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</si>
  <si>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</si>
  <si>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</si>
  <si>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</si>
  <si>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</si>
  <si>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maggio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</si>
  <si>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</si>
  <si>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</si>
  <si>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</si>
  <si>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</si>
  <si>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</si>
  <si>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</si>
  <si>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</si>
  <si>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</si>
  <si>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</si>
  <si>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</si>
  <si>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</si>
  <si>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</si>
  <si>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</si>
  <si>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</si>
  <si>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</si>
  <si>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</si>
  <si>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</si>
  <si>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</si>
  <si>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</si>
  <si>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</si>
  <si>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</si>
  <si>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</si>
  <si>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</si>
  <si>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</si>
  <si>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</si>
  <si>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</si>
  <si>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</si>
  <si>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</si>
  <si>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</si>
  <si>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</si>
  <si>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</si>
  <si>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</si>
  <si>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</si>
  <si>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</si>
  <si>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</si>
  <si>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</si>
  <si>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</si>
  <si>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</si>
  <si>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</si>
  <si>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</si>
  <si>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</si>
  <si>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</si>
  <si>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</si>
  <si>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</si>
  <si>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</si>
  <si>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</si>
  <si>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</si>
  <si>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</si>
  <si>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</si>
  <si>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</si>
  <si>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</si>
  <si>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</si>
  <si>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</si>
  <si>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</si>
  <si>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gennaio-maggio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</si>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</sst>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9" fillId="36" borderId="22" xfId="0" applyFont="1" applyFill="1" applyBorder="1" applyAlignment="1" applyProtection="1">
      <alignment horizontal="center" textRotation="90" wrapText="1"/>
      <protection/>
    </xf>
    <xf numFmtId="0" fontId="9" fillId="36" borderId="23" xfId="0" applyFont="1" applyFill="1" applyBorder="1" applyAlignment="1" applyProtection="1">
      <alignment horizontal="center" textRotation="90" wrapText="1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2" fillId="36" borderId="26" xfId="0" applyFont="1" applyFill="1" applyBorder="1" applyAlignment="1" applyProtection="1">
      <alignment horizontal="center" wrapText="1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12"/>
      <c r="B3" s="21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51" t="s">
        <v>81</v>
      </c>
      <c r="B4" s="52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48" t="s">
        <v>25</v>
      </c>
      <c r="B5" s="49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48"/>
      <c r="B6" s="49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0" t="s">
        <v>47</v>
      </c>
      <c r="B8" s="50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7155</v>
      </c>
      <c r="D9" s="24">
        <v>0</v>
      </c>
      <c r="E9" s="24">
        <v>908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5866</v>
      </c>
      <c r="K9" s="27">
        <v>71016.28</v>
      </c>
      <c r="L9" s="28">
        <f aca="true" t="shared" si="1" ref="L9:L26">C9+D9+E9+F9-(I9+J9)+K9</f>
        <v>73213.28</v>
      </c>
      <c r="M9" s="25">
        <v>4436</v>
      </c>
      <c r="N9" s="29">
        <v>7469</v>
      </c>
      <c r="O9" s="25">
        <v>0</v>
      </c>
      <c r="P9" s="25">
        <v>0</v>
      </c>
      <c r="Q9" s="25">
        <v>0</v>
      </c>
      <c r="R9" s="25">
        <v>0</v>
      </c>
      <c r="S9" s="25">
        <v>59588.28</v>
      </c>
      <c r="T9" s="30">
        <v>1720</v>
      </c>
      <c r="U9" s="31">
        <f aca="true" t="shared" si="2" ref="U9:U19">SUM(M9:T9)</f>
        <v>73213.28</v>
      </c>
    </row>
    <row r="10" spans="1:21" ht="15" customHeight="1">
      <c r="A10" s="17">
        <v>2</v>
      </c>
      <c r="B10" s="17" t="s">
        <v>49</v>
      </c>
      <c r="C10" s="24">
        <v>14613</v>
      </c>
      <c r="D10" s="24">
        <v>0</v>
      </c>
      <c r="E10" s="24">
        <v>0</v>
      </c>
      <c r="F10" s="25">
        <v>9435</v>
      </c>
      <c r="G10" s="25">
        <v>8683</v>
      </c>
      <c r="H10" s="25">
        <v>8578</v>
      </c>
      <c r="I10" s="26">
        <f t="shared" si="0"/>
        <v>-105</v>
      </c>
      <c r="J10" s="25">
        <v>21492</v>
      </c>
      <c r="K10" s="27">
        <v>9497</v>
      </c>
      <c r="L10" s="28">
        <f t="shared" si="1"/>
        <v>12158</v>
      </c>
      <c r="M10" s="25">
        <v>5317</v>
      </c>
      <c r="N10" s="29">
        <v>0</v>
      </c>
      <c r="O10" s="25">
        <v>6714</v>
      </c>
      <c r="P10" s="25">
        <v>0</v>
      </c>
      <c r="Q10" s="25">
        <v>113</v>
      </c>
      <c r="R10" s="25">
        <v>0</v>
      </c>
      <c r="S10" s="25">
        <v>0</v>
      </c>
      <c r="T10" s="30">
        <v>14</v>
      </c>
      <c r="U10" s="31">
        <f t="shared" si="2"/>
        <v>12158</v>
      </c>
    </row>
    <row r="11" spans="1:21" ht="15" customHeight="1">
      <c r="A11" s="18">
        <v>3</v>
      </c>
      <c r="B11" s="18" t="s">
        <v>50</v>
      </c>
      <c r="C11" s="24">
        <v>246483</v>
      </c>
      <c r="D11" s="24">
        <v>20226</v>
      </c>
      <c r="E11" s="24">
        <v>145</v>
      </c>
      <c r="F11" s="24">
        <v>115335</v>
      </c>
      <c r="G11" s="25">
        <v>74703</v>
      </c>
      <c r="H11" s="25">
        <v>96567</v>
      </c>
      <c r="I11" s="26">
        <f t="shared" si="0"/>
        <v>21864</v>
      </c>
      <c r="J11" s="25">
        <v>360325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79671</v>
      </c>
      <c r="D12" s="24">
        <v>0</v>
      </c>
      <c r="E12" s="24">
        <v>0</v>
      </c>
      <c r="F12" s="25">
        <v>0</v>
      </c>
      <c r="G12" s="25">
        <v>39309</v>
      </c>
      <c r="H12" s="24">
        <v>27669</v>
      </c>
      <c r="I12" s="26">
        <f t="shared" si="0"/>
        <v>-11640</v>
      </c>
      <c r="J12" s="25">
        <v>91311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38029</v>
      </c>
      <c r="D13" s="24">
        <v>0</v>
      </c>
      <c r="E13" s="24">
        <v>0</v>
      </c>
      <c r="F13" s="25">
        <v>32904</v>
      </c>
      <c r="G13" s="25">
        <v>68024</v>
      </c>
      <c r="H13" s="25">
        <v>44289</v>
      </c>
      <c r="I13" s="26">
        <f t="shared" si="0"/>
        <v>-23735</v>
      </c>
      <c r="J13" s="25">
        <v>72429</v>
      </c>
      <c r="K13" s="27">
        <v>60223</v>
      </c>
      <c r="L13" s="28">
        <f t="shared" si="1"/>
        <v>82462</v>
      </c>
      <c r="M13" s="25">
        <v>0</v>
      </c>
      <c r="N13" s="29">
        <v>0</v>
      </c>
      <c r="O13" s="25">
        <v>0</v>
      </c>
      <c r="P13" s="25">
        <v>0</v>
      </c>
      <c r="Q13" s="25">
        <v>32701</v>
      </c>
      <c r="R13" s="25">
        <v>49761</v>
      </c>
      <c r="S13" s="25">
        <v>0</v>
      </c>
      <c r="T13" s="30">
        <v>0</v>
      </c>
      <c r="U13" s="31">
        <f t="shared" si="2"/>
        <v>82462</v>
      </c>
    </row>
    <row r="14" spans="1:21" ht="15" customHeight="1">
      <c r="A14" s="17">
        <v>6</v>
      </c>
      <c r="B14" s="17" t="s">
        <v>53</v>
      </c>
      <c r="C14" s="24">
        <v>32585</v>
      </c>
      <c r="D14" s="25">
        <v>0</v>
      </c>
      <c r="E14" s="25">
        <v>0</v>
      </c>
      <c r="F14" s="25">
        <v>0</v>
      </c>
      <c r="G14" s="25">
        <v>8236</v>
      </c>
      <c r="H14" s="25">
        <v>8259</v>
      </c>
      <c r="I14" s="26">
        <f t="shared" si="0"/>
        <v>23</v>
      </c>
      <c r="J14" s="25">
        <v>32634</v>
      </c>
      <c r="K14" s="27">
        <v>25130</v>
      </c>
      <c r="L14" s="28">
        <f t="shared" si="1"/>
        <v>25058</v>
      </c>
      <c r="M14" s="25">
        <v>24837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221</v>
      </c>
      <c r="T14" s="30">
        <v>0</v>
      </c>
      <c r="U14" s="31">
        <f t="shared" si="2"/>
        <v>25058</v>
      </c>
    </row>
    <row r="15" spans="1:21" ht="15" customHeight="1">
      <c r="A15" s="17">
        <v>7</v>
      </c>
      <c r="B15" s="17" t="s">
        <v>54</v>
      </c>
      <c r="C15" s="24">
        <v>8336</v>
      </c>
      <c r="D15" s="25">
        <v>0</v>
      </c>
      <c r="E15" s="25">
        <v>0</v>
      </c>
      <c r="F15" s="25">
        <v>4000</v>
      </c>
      <c r="G15" s="25">
        <v>14215.21</v>
      </c>
      <c r="H15" s="25">
        <v>14025.17</v>
      </c>
      <c r="I15" s="26">
        <f t="shared" si="0"/>
        <v>-190.03999999999905</v>
      </c>
      <c r="J15" s="25">
        <v>9604.05</v>
      </c>
      <c r="K15" s="27">
        <v>0</v>
      </c>
      <c r="L15" s="28">
        <f t="shared" si="1"/>
        <v>2921.99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2922</v>
      </c>
      <c r="T15" s="30">
        <v>0</v>
      </c>
      <c r="U15" s="31">
        <f t="shared" si="2"/>
        <v>2922</v>
      </c>
    </row>
    <row r="16" spans="1:21" ht="15" customHeight="1">
      <c r="A16" s="17">
        <v>8</v>
      </c>
      <c r="B16" s="17" t="s">
        <v>55</v>
      </c>
      <c r="C16" s="24">
        <v>4001</v>
      </c>
      <c r="D16" s="25">
        <v>8380.34</v>
      </c>
      <c r="E16" s="25">
        <v>0</v>
      </c>
      <c r="F16" s="25">
        <v>0</v>
      </c>
      <c r="G16" s="25">
        <v>28477.41</v>
      </c>
      <c r="H16" s="25">
        <v>27969.29</v>
      </c>
      <c r="I16" s="26">
        <f t="shared" si="0"/>
        <v>-508.119999999999</v>
      </c>
      <c r="J16" s="25">
        <v>5341.47</v>
      </c>
      <c r="K16" s="27">
        <v>12575</v>
      </c>
      <c r="L16" s="28">
        <f t="shared" si="1"/>
        <v>20122.989999999998</v>
      </c>
      <c r="M16" s="25">
        <v>0</v>
      </c>
      <c r="N16" s="29">
        <v>2311</v>
      </c>
      <c r="O16" s="25">
        <v>2633</v>
      </c>
      <c r="P16" s="25">
        <v>0</v>
      </c>
      <c r="Q16" s="25">
        <v>11750</v>
      </c>
      <c r="R16" s="25">
        <v>0</v>
      </c>
      <c r="S16" s="25">
        <v>3429</v>
      </c>
      <c r="T16" s="30">
        <v>0</v>
      </c>
      <c r="U16" s="31">
        <f t="shared" si="2"/>
        <v>20123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158</v>
      </c>
      <c r="F17" s="25">
        <v>0</v>
      </c>
      <c r="G17" s="25">
        <v>7772</v>
      </c>
      <c r="H17" s="25">
        <v>7828</v>
      </c>
      <c r="I17" s="26">
        <f t="shared" si="0"/>
        <v>56</v>
      </c>
      <c r="J17" s="25">
        <v>102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3015.1</v>
      </c>
      <c r="F19" s="25">
        <v>252.34</v>
      </c>
      <c r="G19" s="25">
        <v>26729.18</v>
      </c>
      <c r="H19" s="25">
        <v>20398.1</v>
      </c>
      <c r="I19" s="26">
        <f t="shared" si="0"/>
        <v>-6331.080000000002</v>
      </c>
      <c r="J19" s="25">
        <v>5435.21</v>
      </c>
      <c r="K19" s="27">
        <v>6193.04</v>
      </c>
      <c r="L19" s="28">
        <f t="shared" si="1"/>
        <v>10356.350000000002</v>
      </c>
      <c r="M19" s="25">
        <v>0</v>
      </c>
      <c r="N19" s="29">
        <v>0</v>
      </c>
      <c r="O19" s="25">
        <v>0</v>
      </c>
      <c r="P19" s="25">
        <v>0</v>
      </c>
      <c r="Q19" s="25">
        <v>2167.12</v>
      </c>
      <c r="R19" s="25">
        <v>4396.53</v>
      </c>
      <c r="S19" s="25">
        <v>3792.69</v>
      </c>
      <c r="T19" s="30">
        <v>0</v>
      </c>
      <c r="U19" s="31">
        <f t="shared" si="2"/>
        <v>10356.34</v>
      </c>
    </row>
    <row r="20" spans="1:21" ht="15" customHeight="1">
      <c r="A20" s="19"/>
      <c r="B20" s="19" t="s">
        <v>59</v>
      </c>
      <c r="C20" s="32">
        <f aca="true" t="shared" si="3" ref="C20:K20">SUM(C9:C19)</f>
        <v>430873</v>
      </c>
      <c r="D20" s="32">
        <f t="shared" si="3"/>
        <v>28606.34</v>
      </c>
      <c r="E20" s="32">
        <f t="shared" si="3"/>
        <v>4226.1</v>
      </c>
      <c r="F20" s="32">
        <f t="shared" si="3"/>
        <v>161926.34</v>
      </c>
      <c r="G20" s="32">
        <f t="shared" si="3"/>
        <v>276148.8</v>
      </c>
      <c r="H20" s="32">
        <f t="shared" si="3"/>
        <v>255582.56000000003</v>
      </c>
      <c r="I20" s="32">
        <f t="shared" si="3"/>
        <v>-20566.239999999998</v>
      </c>
      <c r="J20" s="32">
        <f t="shared" si="3"/>
        <v>604539.73</v>
      </c>
      <c r="K20" s="32">
        <f t="shared" si="3"/>
        <v>184634.32</v>
      </c>
      <c r="L20" s="33">
        <f t="shared" si="1"/>
        <v>226292.61000000004</v>
      </c>
      <c r="M20" s="32">
        <f aca="true" t="shared" si="4" ref="M20:U20">SUM(M9:M19)</f>
        <v>34590</v>
      </c>
      <c r="N20" s="32">
        <f t="shared" si="4"/>
        <v>9780</v>
      </c>
      <c r="O20" s="32">
        <f t="shared" si="4"/>
        <v>9347</v>
      </c>
      <c r="P20" s="32">
        <f t="shared" si="4"/>
        <v>0</v>
      </c>
      <c r="Q20" s="32">
        <f t="shared" si="4"/>
        <v>46731.12</v>
      </c>
      <c r="R20" s="32">
        <f t="shared" si="4"/>
        <v>54157.53</v>
      </c>
      <c r="S20" s="32">
        <f t="shared" si="4"/>
        <v>69952.97</v>
      </c>
      <c r="T20" s="32">
        <f t="shared" si="4"/>
        <v>1734</v>
      </c>
      <c r="U20" s="34">
        <f t="shared" si="4"/>
        <v>226292.62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29192</v>
      </c>
      <c r="E21" s="25">
        <v>0</v>
      </c>
      <c r="F21" s="25">
        <v>0</v>
      </c>
      <c r="G21" s="25">
        <v>12055</v>
      </c>
      <c r="H21" s="25">
        <v>12593</v>
      </c>
      <c r="I21" s="26">
        <f>+H21-G21</f>
        <v>538</v>
      </c>
      <c r="J21" s="25">
        <v>41490</v>
      </c>
      <c r="K21" s="27">
        <v>54215</v>
      </c>
      <c r="L21" s="28">
        <f t="shared" si="1"/>
        <v>41379</v>
      </c>
      <c r="M21" s="25">
        <v>18139</v>
      </c>
      <c r="N21" s="29">
        <v>0</v>
      </c>
      <c r="O21" s="25">
        <v>16134</v>
      </c>
      <c r="P21" s="25">
        <v>0</v>
      </c>
      <c r="Q21" s="25">
        <v>6358</v>
      </c>
      <c r="R21" s="25">
        <v>0</v>
      </c>
      <c r="S21" s="25">
        <v>748</v>
      </c>
      <c r="T21" s="30">
        <v>0</v>
      </c>
      <c r="U21" s="31">
        <f>SUM(M21:T21)</f>
        <v>41379</v>
      </c>
    </row>
    <row r="22" spans="1:21" ht="15" customHeight="1">
      <c r="A22" s="17">
        <v>13</v>
      </c>
      <c r="B22" s="17" t="s">
        <v>61</v>
      </c>
      <c r="C22" s="24">
        <v>9888</v>
      </c>
      <c r="D22" s="25">
        <v>0</v>
      </c>
      <c r="E22" s="25">
        <v>2280</v>
      </c>
      <c r="F22" s="25">
        <v>10381</v>
      </c>
      <c r="G22" s="25">
        <v>75044</v>
      </c>
      <c r="H22" s="25">
        <v>90427</v>
      </c>
      <c r="I22" s="26">
        <f>+H22-G22</f>
        <v>15383</v>
      </c>
      <c r="J22" s="25">
        <v>33302</v>
      </c>
      <c r="K22" s="27">
        <v>166001</v>
      </c>
      <c r="L22" s="28">
        <f t="shared" si="1"/>
        <v>139865</v>
      </c>
      <c r="M22" s="25">
        <v>96944</v>
      </c>
      <c r="N22" s="29">
        <v>0</v>
      </c>
      <c r="O22" s="25">
        <v>23108</v>
      </c>
      <c r="P22" s="25">
        <v>0</v>
      </c>
      <c r="Q22" s="25">
        <v>10526</v>
      </c>
      <c r="R22" s="25">
        <v>9287</v>
      </c>
      <c r="S22" s="25">
        <v>0</v>
      </c>
      <c r="T22" s="30">
        <v>0</v>
      </c>
      <c r="U22" s="31">
        <f>SUM(M22:T22)</f>
        <v>139865</v>
      </c>
    </row>
    <row r="23" spans="1:21" ht="15" customHeight="1">
      <c r="A23" s="17">
        <v>14</v>
      </c>
      <c r="B23" s="17" t="s">
        <v>62</v>
      </c>
      <c r="C23" s="24">
        <v>2541</v>
      </c>
      <c r="D23" s="25">
        <v>0</v>
      </c>
      <c r="E23" s="25">
        <v>3398</v>
      </c>
      <c r="F23" s="25">
        <v>4183</v>
      </c>
      <c r="G23" s="25">
        <v>20481</v>
      </c>
      <c r="H23" s="25">
        <v>21157</v>
      </c>
      <c r="I23" s="26">
        <f>+H23-G23</f>
        <v>676</v>
      </c>
      <c r="J23" s="25">
        <v>30528</v>
      </c>
      <c r="K23" s="27">
        <v>21232</v>
      </c>
      <c r="L23" s="28">
        <f t="shared" si="1"/>
        <v>150</v>
      </c>
      <c r="M23" s="25">
        <v>0</v>
      </c>
      <c r="N23" s="29">
        <v>0</v>
      </c>
      <c r="O23" s="25">
        <v>0</v>
      </c>
      <c r="P23" s="25">
        <v>0</v>
      </c>
      <c r="Q23" s="25">
        <v>150</v>
      </c>
      <c r="R23" s="25">
        <v>0</v>
      </c>
      <c r="S23" s="25">
        <v>0</v>
      </c>
      <c r="T23" s="30">
        <v>0</v>
      </c>
      <c r="U23" s="31">
        <f>SUM(M23:T23)</f>
        <v>150</v>
      </c>
    </row>
    <row r="24" spans="1:21" ht="15" customHeight="1">
      <c r="A24" s="19"/>
      <c r="B24" s="19" t="s">
        <v>63</v>
      </c>
      <c r="C24" s="32">
        <f aca="true" t="shared" si="5" ref="C24:K24">SUM(C21:C23)</f>
        <v>12429</v>
      </c>
      <c r="D24" s="32">
        <f t="shared" si="5"/>
        <v>29192</v>
      </c>
      <c r="E24" s="32">
        <f t="shared" si="5"/>
        <v>5678</v>
      </c>
      <c r="F24" s="32">
        <f t="shared" si="5"/>
        <v>14564</v>
      </c>
      <c r="G24" s="32">
        <f t="shared" si="5"/>
        <v>107580</v>
      </c>
      <c r="H24" s="32">
        <f t="shared" si="5"/>
        <v>124177</v>
      </c>
      <c r="I24" s="32">
        <f t="shared" si="5"/>
        <v>16597</v>
      </c>
      <c r="J24" s="32">
        <f t="shared" si="5"/>
        <v>105320</v>
      </c>
      <c r="K24" s="35">
        <f t="shared" si="5"/>
        <v>241448</v>
      </c>
      <c r="L24" s="33">
        <f t="shared" si="1"/>
        <v>181394</v>
      </c>
      <c r="M24" s="32">
        <f aca="true" t="shared" si="6" ref="M24:U24">SUM(M21:M23)</f>
        <v>115083</v>
      </c>
      <c r="N24" s="32">
        <f t="shared" si="6"/>
        <v>0</v>
      </c>
      <c r="O24" s="32">
        <f t="shared" si="6"/>
        <v>39242</v>
      </c>
      <c r="P24" s="32">
        <f t="shared" si="6"/>
        <v>0</v>
      </c>
      <c r="Q24" s="32">
        <f t="shared" si="6"/>
        <v>17034</v>
      </c>
      <c r="R24" s="32">
        <f t="shared" si="6"/>
        <v>9287</v>
      </c>
      <c r="S24" s="32">
        <f t="shared" si="6"/>
        <v>748</v>
      </c>
      <c r="T24" s="32">
        <f t="shared" si="6"/>
        <v>0</v>
      </c>
      <c r="U24" s="34">
        <f t="shared" si="6"/>
        <v>181394</v>
      </c>
    </row>
    <row r="25" spans="1:21" ht="15" customHeight="1">
      <c r="A25" s="17">
        <v>15</v>
      </c>
      <c r="B25" s="17" t="s">
        <v>64</v>
      </c>
      <c r="C25" s="24">
        <v>14986</v>
      </c>
      <c r="D25" s="25">
        <v>879.8</v>
      </c>
      <c r="E25" s="25">
        <v>1045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879.8</v>
      </c>
      <c r="K25" s="27">
        <v>0</v>
      </c>
      <c r="L25" s="28">
        <f t="shared" si="1"/>
        <v>16031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16031</v>
      </c>
      <c r="T25" s="30">
        <v>0</v>
      </c>
      <c r="U25" s="31">
        <f>SUM(M25:T25)</f>
        <v>16031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4596</v>
      </c>
      <c r="E26" s="25">
        <v>0</v>
      </c>
      <c r="F26" s="25">
        <v>0</v>
      </c>
      <c r="G26" s="25">
        <v>1669</v>
      </c>
      <c r="H26" s="25">
        <v>1363</v>
      </c>
      <c r="I26" s="26">
        <f>+H26-G26</f>
        <v>-306</v>
      </c>
      <c r="J26" s="25">
        <v>4902</v>
      </c>
      <c r="K26" s="27">
        <v>4902</v>
      </c>
      <c r="L26" s="28">
        <f t="shared" si="1"/>
        <v>4902</v>
      </c>
      <c r="M26" s="25">
        <v>4902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4902</v>
      </c>
    </row>
    <row r="27" spans="1:21" ht="15" customHeight="1">
      <c r="A27" s="19"/>
      <c r="B27" s="19" t="s">
        <v>66</v>
      </c>
      <c r="C27" s="32">
        <f aca="true" t="shared" si="7" ref="C27:I27">SUM(C25:C26)</f>
        <v>14986</v>
      </c>
      <c r="D27" s="32">
        <f t="shared" si="7"/>
        <v>5475.8</v>
      </c>
      <c r="E27" s="32">
        <f t="shared" si="7"/>
        <v>1045</v>
      </c>
      <c r="F27" s="32">
        <f t="shared" si="7"/>
        <v>0</v>
      </c>
      <c r="G27" s="32">
        <f t="shared" si="7"/>
        <v>1669</v>
      </c>
      <c r="H27" s="32">
        <f t="shared" si="7"/>
        <v>1363</v>
      </c>
      <c r="I27" s="32">
        <f t="shared" si="7"/>
        <v>-306</v>
      </c>
      <c r="J27" s="32">
        <f>K27+L27-(C27+D27+E27+F27)</f>
        <v>5208</v>
      </c>
      <c r="K27" s="32">
        <f>SUM(J25:J26)</f>
        <v>5781.8</v>
      </c>
      <c r="L27" s="32">
        <f aca="true" t="shared" si="8" ref="L27:U27">SUM(L25:L26)</f>
        <v>20933</v>
      </c>
      <c r="M27" s="32">
        <f t="shared" si="8"/>
        <v>4902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16031</v>
      </c>
      <c r="T27" s="32">
        <f t="shared" si="8"/>
        <v>0</v>
      </c>
      <c r="U27" s="34">
        <f t="shared" si="8"/>
        <v>20933</v>
      </c>
    </row>
    <row r="28" spans="1:21" ht="15" customHeight="1">
      <c r="A28" s="20"/>
      <c r="B28" s="20" t="s">
        <v>67</v>
      </c>
      <c r="C28" s="36">
        <f aca="true" t="shared" si="9" ref="C28:U28">+C20+C24+C27</f>
        <v>458288</v>
      </c>
      <c r="D28" s="36">
        <f t="shared" si="9"/>
        <v>63274.14</v>
      </c>
      <c r="E28" s="36">
        <f t="shared" si="9"/>
        <v>10949.1</v>
      </c>
      <c r="F28" s="36">
        <f t="shared" si="9"/>
        <v>176490.34</v>
      </c>
      <c r="G28" s="36">
        <f t="shared" si="9"/>
        <v>385397.8</v>
      </c>
      <c r="H28" s="36">
        <f t="shared" si="9"/>
        <v>381122.56000000006</v>
      </c>
      <c r="I28" s="36">
        <f t="shared" si="9"/>
        <v>-4275.239999999998</v>
      </c>
      <c r="J28" s="36">
        <f t="shared" si="9"/>
        <v>715067.73</v>
      </c>
      <c r="K28" s="36">
        <f t="shared" si="9"/>
        <v>431864.12</v>
      </c>
      <c r="L28" s="36">
        <f t="shared" si="9"/>
        <v>428619.61000000004</v>
      </c>
      <c r="M28" s="36">
        <f t="shared" si="9"/>
        <v>154575</v>
      </c>
      <c r="N28" s="36">
        <f t="shared" si="9"/>
        <v>9780</v>
      </c>
      <c r="O28" s="36">
        <f t="shared" si="9"/>
        <v>48589</v>
      </c>
      <c r="P28" s="36">
        <f t="shared" si="9"/>
        <v>0</v>
      </c>
      <c r="Q28" s="36">
        <f t="shared" si="9"/>
        <v>63765.12</v>
      </c>
      <c r="R28" s="36">
        <f t="shared" si="9"/>
        <v>63444.53</v>
      </c>
      <c r="S28" s="36">
        <f t="shared" si="9"/>
        <v>86731.97</v>
      </c>
      <c r="T28" s="36">
        <f t="shared" si="9"/>
        <v>1734</v>
      </c>
      <c r="U28" s="37">
        <f t="shared" si="9"/>
        <v>428619.62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3"/>
      <c r="B3" s="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25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0" t="s">
        <v>68</v>
      </c>
      <c r="B8" s="50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0</v>
      </c>
      <c r="E9" s="38">
        <v>0</v>
      </c>
      <c r="F9" s="38">
        <v>0</v>
      </c>
      <c r="G9" s="39">
        <v>14672</v>
      </c>
      <c r="H9" s="38">
        <v>12993</v>
      </c>
      <c r="I9" s="40">
        <f aca="true" t="shared" si="0" ref="I9:I17">+H9-G9</f>
        <v>-1679</v>
      </c>
      <c r="J9" s="41"/>
      <c r="K9" s="39">
        <v>104528</v>
      </c>
      <c r="L9" s="40">
        <f aca="true" t="shared" si="1" ref="L9:L17">+C9+D9+E9+F9-I9-J9+K9</f>
        <v>106207</v>
      </c>
      <c r="M9" s="39">
        <v>0</v>
      </c>
      <c r="N9" s="41"/>
      <c r="O9" s="39">
        <v>0</v>
      </c>
      <c r="P9" s="39">
        <v>0</v>
      </c>
      <c r="Q9" s="39">
        <v>29239</v>
      </c>
      <c r="R9" s="39">
        <v>44677</v>
      </c>
      <c r="S9" s="39">
        <v>32291</v>
      </c>
      <c r="T9" s="39">
        <v>0</v>
      </c>
      <c r="U9" s="40">
        <f aca="true" t="shared" si="2" ref="U9:U17">SUM(M9:T9)</f>
        <v>106207</v>
      </c>
    </row>
    <row r="10" spans="1:21" ht="15" customHeight="1">
      <c r="A10" s="1">
        <v>18</v>
      </c>
      <c r="B10" s="1" t="s">
        <v>70</v>
      </c>
      <c r="C10" s="2"/>
      <c r="D10" s="38">
        <v>16913</v>
      </c>
      <c r="E10" s="38">
        <v>0</v>
      </c>
      <c r="F10" s="38">
        <v>0</v>
      </c>
      <c r="G10" s="39">
        <v>20851.96</v>
      </c>
      <c r="H10" s="38">
        <v>18931.34</v>
      </c>
      <c r="I10" s="40">
        <f t="shared" si="0"/>
        <v>-1920.619999999999</v>
      </c>
      <c r="J10" s="41"/>
      <c r="K10" s="39">
        <v>59860</v>
      </c>
      <c r="L10" s="40">
        <f t="shared" si="1"/>
        <v>78693.62</v>
      </c>
      <c r="M10" s="39">
        <v>1</v>
      </c>
      <c r="N10" s="41"/>
      <c r="O10" s="39">
        <v>16894</v>
      </c>
      <c r="P10" s="39">
        <v>0</v>
      </c>
      <c r="Q10" s="39">
        <v>24750</v>
      </c>
      <c r="R10" s="39">
        <v>6432</v>
      </c>
      <c r="S10" s="39">
        <v>30609.62</v>
      </c>
      <c r="T10" s="39">
        <v>7</v>
      </c>
      <c r="U10" s="40">
        <f t="shared" si="2"/>
        <v>78693.62</v>
      </c>
    </row>
    <row r="11" spans="1:21" ht="15" customHeight="1">
      <c r="A11" s="1">
        <v>19</v>
      </c>
      <c r="B11" s="1" t="s">
        <v>71</v>
      </c>
      <c r="C11" s="2"/>
      <c r="D11" s="38">
        <v>6147.43</v>
      </c>
      <c r="E11" s="38">
        <v>0</v>
      </c>
      <c r="F11" s="38">
        <v>0</v>
      </c>
      <c r="G11" s="39">
        <v>8010.72</v>
      </c>
      <c r="H11" s="38">
        <v>8319.14</v>
      </c>
      <c r="I11" s="40">
        <f t="shared" si="0"/>
        <v>308.41999999999916</v>
      </c>
      <c r="J11" s="41"/>
      <c r="K11" s="39">
        <v>16147</v>
      </c>
      <c r="L11" s="40">
        <f t="shared" si="1"/>
        <v>21986.010000000002</v>
      </c>
      <c r="M11" s="39">
        <v>0</v>
      </c>
      <c r="N11" s="41"/>
      <c r="O11" s="39">
        <v>6163</v>
      </c>
      <c r="P11" s="39">
        <v>0</v>
      </c>
      <c r="Q11" s="39">
        <v>334</v>
      </c>
      <c r="R11" s="39">
        <v>0</v>
      </c>
      <c r="S11" s="39">
        <v>0</v>
      </c>
      <c r="T11" s="39">
        <v>15489.01</v>
      </c>
      <c r="U11" s="40">
        <f t="shared" si="2"/>
        <v>21986.010000000002</v>
      </c>
    </row>
    <row r="12" spans="1:21" ht="15" customHeight="1">
      <c r="A12" s="1">
        <v>20</v>
      </c>
      <c r="B12" s="1" t="s">
        <v>72</v>
      </c>
      <c r="C12" s="2"/>
      <c r="D12" s="38">
        <v>14762</v>
      </c>
      <c r="E12" s="38">
        <v>0</v>
      </c>
      <c r="F12" s="38">
        <v>5199</v>
      </c>
      <c r="G12" s="39">
        <v>14215</v>
      </c>
      <c r="H12" s="38">
        <v>18727</v>
      </c>
      <c r="I12" s="40">
        <f t="shared" si="0"/>
        <v>4512</v>
      </c>
      <c r="J12" s="41"/>
      <c r="K12" s="39">
        <v>40482</v>
      </c>
      <c r="L12" s="40">
        <f t="shared" si="1"/>
        <v>55931</v>
      </c>
      <c r="M12" s="39">
        <v>17464</v>
      </c>
      <c r="N12" s="41"/>
      <c r="O12" s="39">
        <v>5308</v>
      </c>
      <c r="P12" s="39">
        <v>0</v>
      </c>
      <c r="Q12" s="39">
        <v>33159</v>
      </c>
      <c r="R12" s="39">
        <v>0</v>
      </c>
      <c r="S12" s="39">
        <v>0</v>
      </c>
      <c r="T12" s="39">
        <v>0</v>
      </c>
      <c r="U12" s="40">
        <f t="shared" si="2"/>
        <v>55931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3027</v>
      </c>
      <c r="H13" s="38">
        <v>2549</v>
      </c>
      <c r="I13" s="40">
        <f t="shared" si="0"/>
        <v>-478</v>
      </c>
      <c r="J13" s="41"/>
      <c r="K13" s="39">
        <v>3616</v>
      </c>
      <c r="L13" s="40">
        <f t="shared" si="1"/>
        <v>4094</v>
      </c>
      <c r="M13" s="39">
        <v>0</v>
      </c>
      <c r="N13" s="41"/>
      <c r="O13" s="39">
        <v>0</v>
      </c>
      <c r="P13" s="39">
        <v>0</v>
      </c>
      <c r="Q13" s="39">
        <v>4094</v>
      </c>
      <c r="R13" s="39">
        <v>0</v>
      </c>
      <c r="S13" s="39">
        <v>0</v>
      </c>
      <c r="T13" s="39">
        <v>0</v>
      </c>
      <c r="U13" s="40">
        <f t="shared" si="2"/>
        <v>4094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5926</v>
      </c>
      <c r="H14" s="38">
        <v>4664</v>
      </c>
      <c r="I14" s="40">
        <f t="shared" si="0"/>
        <v>-1262</v>
      </c>
      <c r="J14" s="41"/>
      <c r="K14" s="39">
        <v>9119</v>
      </c>
      <c r="L14" s="40">
        <f t="shared" si="1"/>
        <v>10381</v>
      </c>
      <c r="M14" s="39">
        <v>0</v>
      </c>
      <c r="N14" s="41"/>
      <c r="O14" s="39">
        <v>5220</v>
      </c>
      <c r="P14" s="39">
        <v>0</v>
      </c>
      <c r="Q14" s="39">
        <v>1194</v>
      </c>
      <c r="R14" s="39">
        <v>3285</v>
      </c>
      <c r="S14" s="39">
        <v>0</v>
      </c>
      <c r="T14" s="39">
        <v>682</v>
      </c>
      <c r="U14" s="40">
        <f t="shared" si="2"/>
        <v>10381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797</v>
      </c>
      <c r="F16" s="38">
        <v>0</v>
      </c>
      <c r="G16" s="38">
        <v>6087</v>
      </c>
      <c r="H16" s="38">
        <v>7870</v>
      </c>
      <c r="I16" s="40">
        <f t="shared" si="0"/>
        <v>1783</v>
      </c>
      <c r="J16" s="41"/>
      <c r="K16" s="39">
        <v>7085</v>
      </c>
      <c r="L16" s="40">
        <f t="shared" si="1"/>
        <v>6099</v>
      </c>
      <c r="M16" s="39">
        <v>0</v>
      </c>
      <c r="N16" s="41"/>
      <c r="O16" s="39">
        <v>3821</v>
      </c>
      <c r="P16" s="39">
        <v>0</v>
      </c>
      <c r="Q16" s="39">
        <v>60</v>
      </c>
      <c r="R16" s="39">
        <v>2218</v>
      </c>
      <c r="S16" s="39">
        <v>0</v>
      </c>
      <c r="T16" s="39">
        <v>0</v>
      </c>
      <c r="U16" s="40">
        <f t="shared" si="2"/>
        <v>6099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2</v>
      </c>
      <c r="G17" s="38">
        <v>27097</v>
      </c>
      <c r="H17" s="38">
        <v>30133</v>
      </c>
      <c r="I17" s="40">
        <f t="shared" si="0"/>
        <v>3036</v>
      </c>
      <c r="J17" s="41"/>
      <c r="K17" s="39">
        <v>40104.21</v>
      </c>
      <c r="L17" s="40">
        <f t="shared" si="1"/>
        <v>37070.21</v>
      </c>
      <c r="M17" s="39">
        <v>0</v>
      </c>
      <c r="N17" s="41"/>
      <c r="O17" s="39">
        <v>0</v>
      </c>
      <c r="P17" s="39">
        <v>0</v>
      </c>
      <c r="Q17" s="39">
        <v>24771</v>
      </c>
      <c r="R17" s="39">
        <v>12299.21</v>
      </c>
      <c r="S17" s="39">
        <v>0</v>
      </c>
      <c r="T17" s="39">
        <v>0</v>
      </c>
      <c r="U17" s="40">
        <f t="shared" si="2"/>
        <v>37070.21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37822.43</v>
      </c>
      <c r="E18" s="43">
        <f t="shared" si="3"/>
        <v>797</v>
      </c>
      <c r="F18" s="43">
        <f t="shared" si="3"/>
        <v>5201</v>
      </c>
      <c r="G18" s="43">
        <f t="shared" si="3"/>
        <v>99886.68</v>
      </c>
      <c r="H18" s="43">
        <f t="shared" si="3"/>
        <v>104186.48</v>
      </c>
      <c r="I18" s="44">
        <f t="shared" si="3"/>
        <v>4299.8</v>
      </c>
      <c r="J18" s="43">
        <f t="shared" si="3"/>
        <v>0</v>
      </c>
      <c r="K18" s="45">
        <f t="shared" si="3"/>
        <v>280941.21</v>
      </c>
      <c r="L18" s="44">
        <f t="shared" si="3"/>
        <v>320461.84</v>
      </c>
      <c r="M18" s="44">
        <f t="shared" si="3"/>
        <v>17465</v>
      </c>
      <c r="N18" s="44">
        <f t="shared" si="3"/>
        <v>0</v>
      </c>
      <c r="O18" s="43">
        <f t="shared" si="3"/>
        <v>37406</v>
      </c>
      <c r="P18" s="43">
        <f t="shared" si="3"/>
        <v>0</v>
      </c>
      <c r="Q18" s="43">
        <f t="shared" si="3"/>
        <v>117601</v>
      </c>
      <c r="R18" s="43">
        <f t="shared" si="3"/>
        <v>68911.20999999999</v>
      </c>
      <c r="S18" s="43">
        <f t="shared" si="3"/>
        <v>62900.619999999995</v>
      </c>
      <c r="T18" s="43">
        <f t="shared" si="3"/>
        <v>16178.01</v>
      </c>
      <c r="U18" s="44">
        <f t="shared" si="3"/>
        <v>320461.84</v>
      </c>
    </row>
    <row r="22" spans="7:10" ht="15" customHeight="1">
      <c r="G22" s="58" t="s">
        <v>79</v>
      </c>
      <c r="H22" s="58"/>
      <c r="I22" s="58"/>
      <c r="J22" s="7">
        <f>+('semilavorati mensile'!J28)-('semilavorati mensile'!K28+'monomeri mensile'!K18)</f>
        <v>2262.399999999907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R4:R6"/>
    <mergeCell ref="S4:S6"/>
    <mergeCell ref="H4:H6"/>
    <mergeCell ref="I4:I6"/>
    <mergeCell ref="J4:J6"/>
    <mergeCell ref="K4:K6"/>
    <mergeCell ref="L4:L6"/>
    <mergeCell ref="M4:M6"/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3.0039062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2.57421875" style="0" customWidth="1"/>
    <col min="12" max="12" width="12.28125" style="0" customWidth="1"/>
    <col min="13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12"/>
      <c r="B3" s="21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5" t="s">
        <v>81</v>
      </c>
      <c r="B4" s="52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48" t="s">
        <v>80</v>
      </c>
      <c r="B5" s="49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48"/>
      <c r="B6" s="49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0" t="s">
        <v>47</v>
      </c>
      <c r="B8" s="50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36785</v>
      </c>
      <c r="D9" s="24">
        <v>0</v>
      </c>
      <c r="E9" s="24">
        <v>3986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27791</v>
      </c>
      <c r="K9" s="27">
        <v>347670.56</v>
      </c>
      <c r="L9" s="28">
        <f aca="true" t="shared" si="1" ref="L9:L26">C9+D9+E9+F9-(I9+J9)+K9</f>
        <v>360650.56</v>
      </c>
      <c r="M9" s="25">
        <v>20686</v>
      </c>
      <c r="N9" s="29">
        <v>34504</v>
      </c>
      <c r="O9" s="25">
        <v>0</v>
      </c>
      <c r="P9" s="25">
        <v>0</v>
      </c>
      <c r="Q9" s="25">
        <v>0</v>
      </c>
      <c r="R9" s="25">
        <v>0</v>
      </c>
      <c r="S9" s="25">
        <v>298109.56</v>
      </c>
      <c r="T9" s="30">
        <v>7351</v>
      </c>
      <c r="U9" s="31">
        <f aca="true" t="shared" si="2" ref="U9:U19">SUM(M9:T9)</f>
        <v>360650.56</v>
      </c>
    </row>
    <row r="10" spans="1:21" ht="15" customHeight="1">
      <c r="A10" s="17">
        <v>2</v>
      </c>
      <c r="B10" s="17" t="s">
        <v>49</v>
      </c>
      <c r="C10" s="24">
        <v>64742</v>
      </c>
      <c r="D10" s="24">
        <v>0</v>
      </c>
      <c r="E10" s="24">
        <v>42</v>
      </c>
      <c r="F10" s="25">
        <v>39034</v>
      </c>
      <c r="G10" s="25">
        <v>9391</v>
      </c>
      <c r="H10" s="25">
        <v>8578</v>
      </c>
      <c r="I10" s="26">
        <f t="shared" si="0"/>
        <v>-813</v>
      </c>
      <c r="J10" s="25">
        <v>103386</v>
      </c>
      <c r="K10" s="27">
        <v>60704</v>
      </c>
      <c r="L10" s="28">
        <f t="shared" si="1"/>
        <v>61949</v>
      </c>
      <c r="M10" s="25">
        <v>31544</v>
      </c>
      <c r="N10" s="29">
        <v>0</v>
      </c>
      <c r="O10" s="25">
        <v>29721</v>
      </c>
      <c r="P10" s="25">
        <v>0</v>
      </c>
      <c r="Q10" s="25">
        <v>619</v>
      </c>
      <c r="R10" s="25">
        <v>0</v>
      </c>
      <c r="S10" s="25">
        <v>0</v>
      </c>
      <c r="T10" s="30">
        <v>65</v>
      </c>
      <c r="U10" s="31">
        <f t="shared" si="2"/>
        <v>61949</v>
      </c>
    </row>
    <row r="11" spans="1:21" ht="15" customHeight="1">
      <c r="A11" s="18">
        <v>3</v>
      </c>
      <c r="B11" s="18" t="s">
        <v>50</v>
      </c>
      <c r="C11" s="24">
        <v>923533</v>
      </c>
      <c r="D11" s="24">
        <v>69339</v>
      </c>
      <c r="E11" s="24">
        <v>145</v>
      </c>
      <c r="F11" s="24">
        <v>823332</v>
      </c>
      <c r="G11" s="25">
        <v>66562</v>
      </c>
      <c r="H11" s="25">
        <v>96567</v>
      </c>
      <c r="I11" s="26">
        <f t="shared" si="0"/>
        <v>30005</v>
      </c>
      <c r="J11" s="25">
        <v>1786344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403906</v>
      </c>
      <c r="D12" s="24">
        <v>0</v>
      </c>
      <c r="E12" s="24">
        <v>0</v>
      </c>
      <c r="F12" s="25">
        <v>0</v>
      </c>
      <c r="G12" s="25">
        <v>31984</v>
      </c>
      <c r="H12" s="24">
        <v>27669</v>
      </c>
      <c r="I12" s="26">
        <f t="shared" si="0"/>
        <v>-4315</v>
      </c>
      <c r="J12" s="25">
        <v>408221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171052</v>
      </c>
      <c r="D13" s="24">
        <v>0</v>
      </c>
      <c r="E13" s="24">
        <v>0</v>
      </c>
      <c r="F13" s="25">
        <v>200355</v>
      </c>
      <c r="G13" s="25">
        <v>52093</v>
      </c>
      <c r="H13" s="25">
        <v>44289</v>
      </c>
      <c r="I13" s="26">
        <f t="shared" si="0"/>
        <v>-7804</v>
      </c>
      <c r="J13" s="25">
        <v>363276</v>
      </c>
      <c r="K13" s="27">
        <v>295602</v>
      </c>
      <c r="L13" s="28">
        <f t="shared" si="1"/>
        <v>311537</v>
      </c>
      <c r="M13" s="25">
        <v>0</v>
      </c>
      <c r="N13" s="29">
        <v>0</v>
      </c>
      <c r="O13" s="25">
        <v>0</v>
      </c>
      <c r="P13" s="25">
        <v>0</v>
      </c>
      <c r="Q13" s="25">
        <v>133363</v>
      </c>
      <c r="R13" s="25">
        <v>178174</v>
      </c>
      <c r="S13" s="25">
        <v>0</v>
      </c>
      <c r="T13" s="30">
        <v>0</v>
      </c>
      <c r="U13" s="31">
        <f t="shared" si="2"/>
        <v>311537</v>
      </c>
    </row>
    <row r="14" spans="1:21" ht="15" customHeight="1">
      <c r="A14" s="17">
        <v>6</v>
      </c>
      <c r="B14" s="17" t="s">
        <v>53</v>
      </c>
      <c r="C14" s="24">
        <v>137203</v>
      </c>
      <c r="D14" s="25">
        <v>0</v>
      </c>
      <c r="E14" s="25">
        <v>0</v>
      </c>
      <c r="F14" s="25">
        <v>0</v>
      </c>
      <c r="G14" s="25">
        <v>4905</v>
      </c>
      <c r="H14" s="25">
        <v>8259</v>
      </c>
      <c r="I14" s="26">
        <f t="shared" si="0"/>
        <v>3354</v>
      </c>
      <c r="J14" s="25">
        <v>136560</v>
      </c>
      <c r="K14" s="27">
        <v>104495</v>
      </c>
      <c r="L14" s="28">
        <f t="shared" si="1"/>
        <v>101784</v>
      </c>
      <c r="M14" s="25">
        <v>97395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916</v>
      </c>
      <c r="T14" s="30">
        <v>0</v>
      </c>
      <c r="U14" s="31">
        <f t="shared" si="2"/>
        <v>101784</v>
      </c>
    </row>
    <row r="15" spans="1:21" ht="15" customHeight="1">
      <c r="A15" s="17">
        <v>7</v>
      </c>
      <c r="B15" s="17" t="s">
        <v>54</v>
      </c>
      <c r="C15" s="24">
        <v>40707</v>
      </c>
      <c r="D15" s="25">
        <v>0</v>
      </c>
      <c r="E15" s="25">
        <v>0</v>
      </c>
      <c r="F15" s="25">
        <v>25035.83</v>
      </c>
      <c r="G15" s="25">
        <v>11376.47</v>
      </c>
      <c r="H15" s="25">
        <v>14025.17</v>
      </c>
      <c r="I15" s="26">
        <f t="shared" si="0"/>
        <v>2648.7000000000007</v>
      </c>
      <c r="J15" s="25">
        <v>47753.13</v>
      </c>
      <c r="K15" s="27">
        <v>0</v>
      </c>
      <c r="L15" s="28">
        <f t="shared" si="1"/>
        <v>15341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15341</v>
      </c>
      <c r="T15" s="30">
        <v>0</v>
      </c>
      <c r="U15" s="31">
        <f t="shared" si="2"/>
        <v>15341</v>
      </c>
    </row>
    <row r="16" spans="1:21" ht="15" customHeight="1">
      <c r="A16" s="17">
        <v>8</v>
      </c>
      <c r="B16" s="17" t="s">
        <v>55</v>
      </c>
      <c r="C16" s="24">
        <v>21600</v>
      </c>
      <c r="D16" s="25">
        <v>40960</v>
      </c>
      <c r="E16" s="25">
        <v>0</v>
      </c>
      <c r="F16" s="25">
        <v>0</v>
      </c>
      <c r="G16" s="25">
        <v>30083.62</v>
      </c>
      <c r="H16" s="25">
        <v>27969.29</v>
      </c>
      <c r="I16" s="26">
        <f t="shared" si="0"/>
        <v>-2114.329999999998</v>
      </c>
      <c r="J16" s="25">
        <v>27720.56</v>
      </c>
      <c r="K16" s="27">
        <v>63345</v>
      </c>
      <c r="L16" s="28">
        <f t="shared" si="1"/>
        <v>100298.76999999999</v>
      </c>
      <c r="M16" s="25">
        <v>0</v>
      </c>
      <c r="N16" s="29">
        <v>11217.78</v>
      </c>
      <c r="O16" s="25">
        <v>11924</v>
      </c>
      <c r="P16" s="25">
        <v>0</v>
      </c>
      <c r="Q16" s="25">
        <v>44623</v>
      </c>
      <c r="R16" s="25">
        <v>10859</v>
      </c>
      <c r="S16" s="25">
        <v>21675</v>
      </c>
      <c r="T16" s="30">
        <v>0</v>
      </c>
      <c r="U16" s="31">
        <f t="shared" si="2"/>
        <v>100298.78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2595</v>
      </c>
      <c r="F17" s="25">
        <v>0</v>
      </c>
      <c r="G17" s="25">
        <v>8004</v>
      </c>
      <c r="H17" s="25">
        <v>7828</v>
      </c>
      <c r="I17" s="26">
        <f t="shared" si="0"/>
        <v>-176</v>
      </c>
      <c r="J17" s="25">
        <v>3024</v>
      </c>
      <c r="K17" s="27">
        <v>253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9199.06</v>
      </c>
      <c r="F19" s="25">
        <v>48150.94</v>
      </c>
      <c r="G19" s="25">
        <v>16289.18</v>
      </c>
      <c r="H19" s="25">
        <v>20398.1</v>
      </c>
      <c r="I19" s="26">
        <f t="shared" si="0"/>
        <v>4108.919999999998</v>
      </c>
      <c r="J19" s="25">
        <v>31131.83</v>
      </c>
      <c r="K19" s="27">
        <v>31700.75</v>
      </c>
      <c r="L19" s="28">
        <f t="shared" si="1"/>
        <v>53810</v>
      </c>
      <c r="M19" s="25">
        <v>0</v>
      </c>
      <c r="N19" s="29">
        <v>0</v>
      </c>
      <c r="O19" s="25">
        <v>0</v>
      </c>
      <c r="P19" s="25">
        <v>0</v>
      </c>
      <c r="Q19" s="25">
        <v>9061.68</v>
      </c>
      <c r="R19" s="25">
        <v>23090.27</v>
      </c>
      <c r="S19" s="25">
        <v>21658.02</v>
      </c>
      <c r="T19" s="30">
        <v>0</v>
      </c>
      <c r="U19" s="31">
        <f t="shared" si="2"/>
        <v>53809.97</v>
      </c>
    </row>
    <row r="20" spans="1:21" ht="15" customHeight="1">
      <c r="A20" s="19"/>
      <c r="B20" s="19" t="s">
        <v>59</v>
      </c>
      <c r="C20" s="32">
        <f aca="true" t="shared" si="3" ref="C20:K20">SUM(C9:C19)</f>
        <v>1799528</v>
      </c>
      <c r="D20" s="32">
        <f t="shared" si="3"/>
        <v>110299</v>
      </c>
      <c r="E20" s="32">
        <f t="shared" si="3"/>
        <v>15967.06</v>
      </c>
      <c r="F20" s="32">
        <f t="shared" si="3"/>
        <v>1135907.77</v>
      </c>
      <c r="G20" s="32">
        <f t="shared" si="3"/>
        <v>230688.27</v>
      </c>
      <c r="H20" s="32">
        <f t="shared" si="3"/>
        <v>255582.56000000003</v>
      </c>
      <c r="I20" s="32">
        <f t="shared" si="3"/>
        <v>24894.29</v>
      </c>
      <c r="J20" s="32">
        <f t="shared" si="3"/>
        <v>2935207.52</v>
      </c>
      <c r="K20" s="32">
        <f t="shared" si="3"/>
        <v>903770.31</v>
      </c>
      <c r="L20" s="33">
        <f t="shared" si="1"/>
        <v>1005370.3300000001</v>
      </c>
      <c r="M20" s="32">
        <f aca="true" t="shared" si="4" ref="M20:U20">SUM(M9:M19)</f>
        <v>149625</v>
      </c>
      <c r="N20" s="32">
        <f t="shared" si="4"/>
        <v>45721.78</v>
      </c>
      <c r="O20" s="32">
        <f t="shared" si="4"/>
        <v>41645</v>
      </c>
      <c r="P20" s="32">
        <f t="shared" si="4"/>
        <v>0</v>
      </c>
      <c r="Q20" s="32">
        <f t="shared" si="4"/>
        <v>187666.68</v>
      </c>
      <c r="R20" s="32">
        <f t="shared" si="4"/>
        <v>215596.27</v>
      </c>
      <c r="S20" s="32">
        <f t="shared" si="4"/>
        <v>357699.58</v>
      </c>
      <c r="T20" s="32">
        <f t="shared" si="4"/>
        <v>7416</v>
      </c>
      <c r="U20" s="34">
        <f t="shared" si="4"/>
        <v>1005370.31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134930</v>
      </c>
      <c r="E21" s="25">
        <v>0</v>
      </c>
      <c r="F21" s="25">
        <v>0</v>
      </c>
      <c r="G21" s="25">
        <v>12744</v>
      </c>
      <c r="H21" s="25">
        <v>12593</v>
      </c>
      <c r="I21" s="26">
        <f>+H21-G21</f>
        <v>-151</v>
      </c>
      <c r="J21" s="25">
        <v>186239</v>
      </c>
      <c r="K21" s="27">
        <v>233496</v>
      </c>
      <c r="L21" s="28">
        <f t="shared" si="1"/>
        <v>182338</v>
      </c>
      <c r="M21" s="25">
        <v>73818</v>
      </c>
      <c r="N21" s="29">
        <v>0</v>
      </c>
      <c r="O21" s="25">
        <v>58776</v>
      </c>
      <c r="P21" s="25">
        <v>0</v>
      </c>
      <c r="Q21" s="25">
        <v>42131</v>
      </c>
      <c r="R21" s="25">
        <v>4296</v>
      </c>
      <c r="S21" s="25">
        <v>3317</v>
      </c>
      <c r="T21" s="30">
        <v>0</v>
      </c>
      <c r="U21" s="31">
        <f>SUM(M21:T21)</f>
        <v>182338</v>
      </c>
    </row>
    <row r="22" spans="1:21" ht="15" customHeight="1">
      <c r="A22" s="17">
        <v>13</v>
      </c>
      <c r="B22" s="17" t="s">
        <v>61</v>
      </c>
      <c r="C22" s="24">
        <v>29524</v>
      </c>
      <c r="D22" s="25">
        <v>9184</v>
      </c>
      <c r="E22" s="25">
        <v>7283</v>
      </c>
      <c r="F22" s="25">
        <v>31475</v>
      </c>
      <c r="G22" s="25">
        <v>65202</v>
      </c>
      <c r="H22" s="25">
        <v>90427</v>
      </c>
      <c r="I22" s="26">
        <f>+H22-G22</f>
        <v>25225</v>
      </c>
      <c r="J22" s="25">
        <v>170746</v>
      </c>
      <c r="K22" s="27">
        <v>815842</v>
      </c>
      <c r="L22" s="28">
        <f t="shared" si="1"/>
        <v>697337</v>
      </c>
      <c r="M22" s="25">
        <v>475133</v>
      </c>
      <c r="N22" s="29">
        <v>0</v>
      </c>
      <c r="O22" s="25">
        <v>121382</v>
      </c>
      <c r="P22" s="25">
        <v>0</v>
      </c>
      <c r="Q22" s="25">
        <v>37630</v>
      </c>
      <c r="R22" s="25">
        <v>63192</v>
      </c>
      <c r="S22" s="25">
        <v>0</v>
      </c>
      <c r="T22" s="30">
        <v>0</v>
      </c>
      <c r="U22" s="31">
        <f>SUM(M22:T22)</f>
        <v>697337</v>
      </c>
    </row>
    <row r="23" spans="1:21" ht="15" customHeight="1">
      <c r="A23" s="17">
        <v>14</v>
      </c>
      <c r="B23" s="17" t="s">
        <v>62</v>
      </c>
      <c r="C23" s="24">
        <v>2541</v>
      </c>
      <c r="D23" s="25">
        <v>0</v>
      </c>
      <c r="E23" s="25">
        <v>19113</v>
      </c>
      <c r="F23" s="25">
        <v>8205</v>
      </c>
      <c r="G23" s="25">
        <v>18048</v>
      </c>
      <c r="H23" s="25">
        <v>21157</v>
      </c>
      <c r="I23" s="26">
        <f>+H23-G23</f>
        <v>3109</v>
      </c>
      <c r="J23" s="25">
        <v>117083</v>
      </c>
      <c r="K23" s="27">
        <v>93433</v>
      </c>
      <c r="L23" s="28">
        <f t="shared" si="1"/>
        <v>3100</v>
      </c>
      <c r="M23" s="25">
        <v>0</v>
      </c>
      <c r="N23" s="29">
        <v>0</v>
      </c>
      <c r="O23" s="25">
        <v>0</v>
      </c>
      <c r="P23" s="25">
        <v>0</v>
      </c>
      <c r="Q23" s="25">
        <v>3100</v>
      </c>
      <c r="R23" s="25">
        <v>0</v>
      </c>
      <c r="S23" s="25">
        <v>0</v>
      </c>
      <c r="T23" s="30">
        <v>0</v>
      </c>
      <c r="U23" s="31">
        <f>SUM(M23:T23)</f>
        <v>3100</v>
      </c>
    </row>
    <row r="24" spans="1:21" ht="15" customHeight="1">
      <c r="A24" s="19"/>
      <c r="B24" s="19" t="s">
        <v>63</v>
      </c>
      <c r="C24" s="32">
        <f aca="true" t="shared" si="5" ref="C24:K24">SUM(C21:C23)</f>
        <v>32065</v>
      </c>
      <c r="D24" s="32">
        <f t="shared" si="5"/>
        <v>144114</v>
      </c>
      <c r="E24" s="32">
        <f t="shared" si="5"/>
        <v>26396</v>
      </c>
      <c r="F24" s="32">
        <f t="shared" si="5"/>
        <v>39680</v>
      </c>
      <c r="G24" s="32">
        <f t="shared" si="5"/>
        <v>95994</v>
      </c>
      <c r="H24" s="32">
        <f t="shared" si="5"/>
        <v>124177</v>
      </c>
      <c r="I24" s="32">
        <f t="shared" si="5"/>
        <v>28183</v>
      </c>
      <c r="J24" s="32">
        <f t="shared" si="5"/>
        <v>474068</v>
      </c>
      <c r="K24" s="35">
        <f t="shared" si="5"/>
        <v>1142771</v>
      </c>
      <c r="L24" s="33">
        <f t="shared" si="1"/>
        <v>882775</v>
      </c>
      <c r="M24" s="32">
        <f aca="true" t="shared" si="6" ref="M24:U24">SUM(M21:M23)</f>
        <v>548951</v>
      </c>
      <c r="N24" s="32">
        <f t="shared" si="6"/>
        <v>0</v>
      </c>
      <c r="O24" s="32">
        <f t="shared" si="6"/>
        <v>180158</v>
      </c>
      <c r="P24" s="32">
        <f t="shared" si="6"/>
        <v>0</v>
      </c>
      <c r="Q24" s="32">
        <f t="shared" si="6"/>
        <v>82861</v>
      </c>
      <c r="R24" s="32">
        <f t="shared" si="6"/>
        <v>67488</v>
      </c>
      <c r="S24" s="32">
        <f t="shared" si="6"/>
        <v>3317</v>
      </c>
      <c r="T24" s="32">
        <f t="shared" si="6"/>
        <v>0</v>
      </c>
      <c r="U24" s="34">
        <f t="shared" si="6"/>
        <v>882775</v>
      </c>
    </row>
    <row r="25" spans="1:21" ht="15" customHeight="1">
      <c r="A25" s="17">
        <v>15</v>
      </c>
      <c r="B25" s="17" t="s">
        <v>64</v>
      </c>
      <c r="C25" s="24">
        <v>71797</v>
      </c>
      <c r="D25" s="25">
        <v>4705.11</v>
      </c>
      <c r="E25" s="25">
        <v>6705.28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4705.11</v>
      </c>
      <c r="K25" s="27">
        <v>0</v>
      </c>
      <c r="L25" s="28">
        <f t="shared" si="1"/>
        <v>78502.28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78502.28</v>
      </c>
      <c r="T25" s="30">
        <v>0</v>
      </c>
      <c r="U25" s="31">
        <f>SUM(M25:T25)</f>
        <v>78502.28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19571</v>
      </c>
      <c r="E26" s="25">
        <v>0</v>
      </c>
      <c r="F26" s="25">
        <v>1484</v>
      </c>
      <c r="G26" s="25">
        <v>1309</v>
      </c>
      <c r="H26" s="25">
        <v>1363</v>
      </c>
      <c r="I26" s="26">
        <f>+H26-G26</f>
        <v>54</v>
      </c>
      <c r="J26" s="25">
        <v>21001</v>
      </c>
      <c r="K26" s="27">
        <v>21001</v>
      </c>
      <c r="L26" s="28">
        <f t="shared" si="1"/>
        <v>21001</v>
      </c>
      <c r="M26" s="25">
        <v>21001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21001</v>
      </c>
    </row>
    <row r="27" spans="1:21" ht="15" customHeight="1">
      <c r="A27" s="19"/>
      <c r="B27" s="19" t="s">
        <v>66</v>
      </c>
      <c r="C27" s="32">
        <f aca="true" t="shared" si="7" ref="C27:I27">SUM(C25:C26)</f>
        <v>71797</v>
      </c>
      <c r="D27" s="32">
        <f t="shared" si="7"/>
        <v>24276.11</v>
      </c>
      <c r="E27" s="32">
        <f t="shared" si="7"/>
        <v>6705.28</v>
      </c>
      <c r="F27" s="32">
        <f t="shared" si="7"/>
        <v>1484</v>
      </c>
      <c r="G27" s="32">
        <f t="shared" si="7"/>
        <v>1309</v>
      </c>
      <c r="H27" s="32">
        <f t="shared" si="7"/>
        <v>1363</v>
      </c>
      <c r="I27" s="32">
        <f t="shared" si="7"/>
        <v>54</v>
      </c>
      <c r="J27" s="32">
        <f>K27+L27-(C27+D27+E27+F27)</f>
        <v>20947</v>
      </c>
      <c r="K27" s="32">
        <f>SUM(J25:J26)</f>
        <v>25706.11</v>
      </c>
      <c r="L27" s="32">
        <f aca="true" t="shared" si="8" ref="L27:U27">SUM(L25:L26)</f>
        <v>99503.28</v>
      </c>
      <c r="M27" s="32">
        <f t="shared" si="8"/>
        <v>21001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78502.28</v>
      </c>
      <c r="T27" s="32">
        <f t="shared" si="8"/>
        <v>0</v>
      </c>
      <c r="U27" s="34">
        <f t="shared" si="8"/>
        <v>99503.28</v>
      </c>
    </row>
    <row r="28" spans="1:21" ht="15" customHeight="1">
      <c r="A28" s="20"/>
      <c r="B28" s="20" t="s">
        <v>67</v>
      </c>
      <c r="C28" s="36">
        <f aca="true" t="shared" si="9" ref="C28:U28">+C20+C24+C27</f>
        <v>1903390</v>
      </c>
      <c r="D28" s="36">
        <f t="shared" si="9"/>
        <v>278689.11</v>
      </c>
      <c r="E28" s="36">
        <f t="shared" si="9"/>
        <v>49068.34</v>
      </c>
      <c r="F28" s="36">
        <f t="shared" si="9"/>
        <v>1177071.77</v>
      </c>
      <c r="G28" s="36">
        <f t="shared" si="9"/>
        <v>327991.27</v>
      </c>
      <c r="H28" s="36">
        <f t="shared" si="9"/>
        <v>381122.56000000006</v>
      </c>
      <c r="I28" s="36">
        <f t="shared" si="9"/>
        <v>53131.29</v>
      </c>
      <c r="J28" s="36">
        <f t="shared" si="9"/>
        <v>3430222.52</v>
      </c>
      <c r="K28" s="36">
        <f t="shared" si="9"/>
        <v>2072247.4200000002</v>
      </c>
      <c r="L28" s="36">
        <f t="shared" si="9"/>
        <v>1987648.61</v>
      </c>
      <c r="M28" s="36">
        <f t="shared" si="9"/>
        <v>719577</v>
      </c>
      <c r="N28" s="36">
        <f t="shared" si="9"/>
        <v>45721.78</v>
      </c>
      <c r="O28" s="36">
        <f t="shared" si="9"/>
        <v>221803</v>
      </c>
      <c r="P28" s="36">
        <f t="shared" si="9"/>
        <v>0</v>
      </c>
      <c r="Q28" s="36">
        <f t="shared" si="9"/>
        <v>270527.68</v>
      </c>
      <c r="R28" s="36">
        <f t="shared" si="9"/>
        <v>283084.27</v>
      </c>
      <c r="S28" s="36">
        <f t="shared" si="9"/>
        <v>439518.86</v>
      </c>
      <c r="T28" s="36">
        <f t="shared" si="9"/>
        <v>7416</v>
      </c>
      <c r="U28" s="37">
        <f t="shared" si="9"/>
        <v>1987648.59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9.7109375" style="0" customWidth="1"/>
    <col min="10" max="10" width="11.8515625" style="0" customWidth="1"/>
    <col min="11" max="11" width="12.8515625" style="0" customWidth="1"/>
    <col min="12" max="12" width="11.00390625" style="0" customWidth="1"/>
    <col min="13" max="14" width="9.7109375" style="0" customWidth="1"/>
    <col min="15" max="15" width="11.00390625" style="0" customWidth="1"/>
    <col min="16" max="16" width="9.7109375" style="0" customWidth="1"/>
    <col min="17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3"/>
      <c r="B3" s="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80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0" t="s">
        <v>68</v>
      </c>
      <c r="B8" s="50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15144</v>
      </c>
      <c r="E9" s="38">
        <v>0</v>
      </c>
      <c r="F9" s="38">
        <v>0</v>
      </c>
      <c r="G9" s="39">
        <v>15530</v>
      </c>
      <c r="H9" s="38">
        <v>12993</v>
      </c>
      <c r="I9" s="40">
        <f aca="true" t="shared" si="0" ref="I9:I17">+H9-G9</f>
        <v>-2537</v>
      </c>
      <c r="J9" s="41"/>
      <c r="K9" s="39">
        <v>514471</v>
      </c>
      <c r="L9" s="40">
        <f aca="true" t="shared" si="1" ref="L9:L17">+C9+D9+E9+F9-I9-J9+K9</f>
        <v>532152</v>
      </c>
      <c r="M9" s="39">
        <v>0</v>
      </c>
      <c r="N9" s="41"/>
      <c r="O9" s="39">
        <v>18882</v>
      </c>
      <c r="P9" s="39">
        <v>0</v>
      </c>
      <c r="Q9" s="39">
        <v>135197</v>
      </c>
      <c r="R9" s="39">
        <v>197078</v>
      </c>
      <c r="S9" s="39">
        <v>32291</v>
      </c>
      <c r="T9" s="39">
        <v>148704</v>
      </c>
      <c r="U9" s="40">
        <f aca="true" t="shared" si="2" ref="U9:U17">SUM(M9:T9)</f>
        <v>532152</v>
      </c>
    </row>
    <row r="10" spans="1:21" ht="15" customHeight="1">
      <c r="A10" s="1">
        <v>18</v>
      </c>
      <c r="B10" s="1" t="s">
        <v>70</v>
      </c>
      <c r="C10" s="2"/>
      <c r="D10" s="38">
        <v>96212</v>
      </c>
      <c r="E10" s="38">
        <v>2252.48</v>
      </c>
      <c r="F10" s="38">
        <v>0</v>
      </c>
      <c r="G10" s="39">
        <v>15311.61</v>
      </c>
      <c r="H10" s="38">
        <v>18931.34</v>
      </c>
      <c r="I10" s="40">
        <f t="shared" si="0"/>
        <v>3619.7299999999996</v>
      </c>
      <c r="J10" s="41"/>
      <c r="K10" s="39">
        <v>295528</v>
      </c>
      <c r="L10" s="40">
        <f t="shared" si="1"/>
        <v>390372.75</v>
      </c>
      <c r="M10" s="39">
        <v>173</v>
      </c>
      <c r="N10" s="41"/>
      <c r="O10" s="39">
        <v>77546</v>
      </c>
      <c r="P10" s="39">
        <v>0</v>
      </c>
      <c r="Q10" s="39">
        <v>111828</v>
      </c>
      <c r="R10" s="39">
        <v>34795</v>
      </c>
      <c r="S10" s="39">
        <v>32470.75</v>
      </c>
      <c r="T10" s="39">
        <v>133560</v>
      </c>
      <c r="U10" s="40">
        <f t="shared" si="2"/>
        <v>390372.75</v>
      </c>
    </row>
    <row r="11" spans="1:21" ht="15" customHeight="1">
      <c r="A11" s="1">
        <v>19</v>
      </c>
      <c r="B11" s="1" t="s">
        <v>71</v>
      </c>
      <c r="C11" s="2"/>
      <c r="D11" s="38">
        <v>34274.31</v>
      </c>
      <c r="E11" s="38">
        <v>0</v>
      </c>
      <c r="F11" s="38">
        <v>0</v>
      </c>
      <c r="G11" s="39">
        <v>7450.46</v>
      </c>
      <c r="H11" s="38">
        <v>8319.14</v>
      </c>
      <c r="I11" s="40">
        <f t="shared" si="0"/>
        <v>868.6799999999994</v>
      </c>
      <c r="J11" s="41"/>
      <c r="K11" s="39">
        <v>72256</v>
      </c>
      <c r="L11" s="40">
        <f t="shared" si="1"/>
        <v>105661.63</v>
      </c>
      <c r="M11" s="39">
        <v>0</v>
      </c>
      <c r="N11" s="41"/>
      <c r="O11" s="39">
        <v>34290</v>
      </c>
      <c r="P11" s="39">
        <v>0</v>
      </c>
      <c r="Q11" s="39">
        <v>3454</v>
      </c>
      <c r="R11" s="39">
        <v>0</v>
      </c>
      <c r="S11" s="39">
        <v>0</v>
      </c>
      <c r="T11" s="39">
        <v>67917.63</v>
      </c>
      <c r="U11" s="40">
        <f t="shared" si="2"/>
        <v>105661.63</v>
      </c>
    </row>
    <row r="12" spans="1:21" ht="15" customHeight="1">
      <c r="A12" s="1">
        <v>20</v>
      </c>
      <c r="B12" s="1" t="s">
        <v>72</v>
      </c>
      <c r="C12" s="2"/>
      <c r="D12" s="38">
        <v>49575</v>
      </c>
      <c r="E12" s="38">
        <v>0</v>
      </c>
      <c r="F12" s="38">
        <v>54209</v>
      </c>
      <c r="G12" s="39">
        <v>19430</v>
      </c>
      <c r="H12" s="38">
        <v>18727</v>
      </c>
      <c r="I12" s="40">
        <f t="shared" si="0"/>
        <v>-703</v>
      </c>
      <c r="J12" s="41"/>
      <c r="K12" s="39">
        <v>190960</v>
      </c>
      <c r="L12" s="40">
        <f t="shared" si="1"/>
        <v>295447</v>
      </c>
      <c r="M12" s="39">
        <v>83820</v>
      </c>
      <c r="N12" s="41"/>
      <c r="O12" s="39">
        <v>24436</v>
      </c>
      <c r="P12" s="39">
        <v>0</v>
      </c>
      <c r="Q12" s="39">
        <v>181709</v>
      </c>
      <c r="R12" s="39">
        <v>5003</v>
      </c>
      <c r="S12" s="39">
        <v>0</v>
      </c>
      <c r="T12" s="39">
        <v>479</v>
      </c>
      <c r="U12" s="40">
        <f t="shared" si="2"/>
        <v>295447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2549</v>
      </c>
      <c r="I13" s="40">
        <f t="shared" si="0"/>
        <v>-1036</v>
      </c>
      <c r="J13" s="41"/>
      <c r="K13" s="39">
        <v>22474</v>
      </c>
      <c r="L13" s="40">
        <f t="shared" si="1"/>
        <v>23510</v>
      </c>
      <c r="M13" s="39">
        <v>0</v>
      </c>
      <c r="N13" s="41"/>
      <c r="O13" s="39">
        <v>0</v>
      </c>
      <c r="P13" s="39">
        <v>0</v>
      </c>
      <c r="Q13" s="39">
        <v>19819</v>
      </c>
      <c r="R13" s="39">
        <v>3691</v>
      </c>
      <c r="S13" s="39">
        <v>0</v>
      </c>
      <c r="T13" s="39">
        <v>0</v>
      </c>
      <c r="U13" s="40">
        <f t="shared" si="2"/>
        <v>23510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4664</v>
      </c>
      <c r="I14" s="40">
        <f t="shared" si="0"/>
        <v>-1263</v>
      </c>
      <c r="J14" s="41"/>
      <c r="K14" s="39">
        <v>37536</v>
      </c>
      <c r="L14" s="40">
        <f t="shared" si="1"/>
        <v>39278</v>
      </c>
      <c r="M14" s="39">
        <v>95</v>
      </c>
      <c r="N14" s="41"/>
      <c r="O14" s="39">
        <v>18853</v>
      </c>
      <c r="P14" s="39">
        <v>0</v>
      </c>
      <c r="Q14" s="39">
        <v>7172</v>
      </c>
      <c r="R14" s="39">
        <v>6873</v>
      </c>
      <c r="S14" s="39">
        <v>0</v>
      </c>
      <c r="T14" s="39">
        <v>6285</v>
      </c>
      <c r="U14" s="40">
        <f t="shared" si="2"/>
        <v>39278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1387</v>
      </c>
      <c r="F16" s="38">
        <v>0</v>
      </c>
      <c r="G16" s="38">
        <v>7907</v>
      </c>
      <c r="H16" s="38">
        <v>7870</v>
      </c>
      <c r="I16" s="40">
        <f t="shared" si="0"/>
        <v>-37</v>
      </c>
      <c r="J16" s="41"/>
      <c r="K16" s="39">
        <v>30212</v>
      </c>
      <c r="L16" s="40">
        <f t="shared" si="1"/>
        <v>31636</v>
      </c>
      <c r="M16" s="39">
        <v>0</v>
      </c>
      <c r="N16" s="41"/>
      <c r="O16" s="39">
        <v>20174</v>
      </c>
      <c r="P16" s="39">
        <v>0</v>
      </c>
      <c r="Q16" s="39">
        <v>886</v>
      </c>
      <c r="R16" s="39">
        <v>10576</v>
      </c>
      <c r="S16" s="39">
        <v>0</v>
      </c>
      <c r="T16" s="39">
        <v>0</v>
      </c>
      <c r="U16" s="40">
        <f t="shared" si="2"/>
        <v>31636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81</v>
      </c>
      <c r="G17" s="38">
        <v>35540</v>
      </c>
      <c r="H17" s="38">
        <v>30133</v>
      </c>
      <c r="I17" s="40">
        <f t="shared" si="0"/>
        <v>-5407</v>
      </c>
      <c r="J17" s="41"/>
      <c r="K17" s="39">
        <v>186241.83</v>
      </c>
      <c r="L17" s="40">
        <f t="shared" si="1"/>
        <v>191729.83</v>
      </c>
      <c r="M17" s="39">
        <v>0</v>
      </c>
      <c r="N17" s="41"/>
      <c r="O17" s="39">
        <v>0</v>
      </c>
      <c r="P17" s="39">
        <v>0</v>
      </c>
      <c r="Q17" s="39">
        <v>129020</v>
      </c>
      <c r="R17" s="39">
        <v>62709.83</v>
      </c>
      <c r="S17" s="39">
        <v>0</v>
      </c>
      <c r="T17" s="39">
        <v>0</v>
      </c>
      <c r="U17" s="40">
        <f t="shared" si="2"/>
        <v>191729.83000000002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195205.31</v>
      </c>
      <c r="E18" s="43">
        <f t="shared" si="3"/>
        <v>4118.48</v>
      </c>
      <c r="F18" s="43">
        <f t="shared" si="3"/>
        <v>54290</v>
      </c>
      <c r="G18" s="43">
        <f t="shared" si="3"/>
        <v>110681.07</v>
      </c>
      <c r="H18" s="43">
        <f t="shared" si="3"/>
        <v>104186.48</v>
      </c>
      <c r="I18" s="44">
        <f t="shared" si="3"/>
        <v>-6494.590000000001</v>
      </c>
      <c r="J18" s="43">
        <f t="shared" si="3"/>
        <v>0</v>
      </c>
      <c r="K18" s="45">
        <f t="shared" si="3"/>
        <v>1349678.83</v>
      </c>
      <c r="L18" s="44">
        <f t="shared" si="3"/>
        <v>1609787.21</v>
      </c>
      <c r="M18" s="44">
        <f t="shared" si="3"/>
        <v>84088</v>
      </c>
      <c r="N18" s="44">
        <f t="shared" si="3"/>
        <v>0</v>
      </c>
      <c r="O18" s="43">
        <f t="shared" si="3"/>
        <v>194181</v>
      </c>
      <c r="P18" s="43">
        <f t="shared" si="3"/>
        <v>0</v>
      </c>
      <c r="Q18" s="43">
        <f t="shared" si="3"/>
        <v>589085</v>
      </c>
      <c r="R18" s="43">
        <f t="shared" si="3"/>
        <v>320725.83</v>
      </c>
      <c r="S18" s="43">
        <f t="shared" si="3"/>
        <v>64761.75</v>
      </c>
      <c r="T18" s="43">
        <f t="shared" si="3"/>
        <v>356945.63</v>
      </c>
      <c r="U18" s="44">
        <f t="shared" si="3"/>
        <v>1609787.21</v>
      </c>
    </row>
    <row r="22" spans="7:10" ht="15" customHeight="1">
      <c r="G22" s="58" t="s">
        <v>79</v>
      </c>
      <c r="H22" s="58"/>
      <c r="I22" s="58"/>
      <c r="J22" s="7">
        <f>+('semilavorati aggregato'!J28)-('semilavorati aggregato'!K28+'monomeri aggregato'!K18)</f>
        <v>8296.270000000019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2017-01-24T11:41:40Z</cp:lastPrinted>
  <dcterms:created xsi:type="dcterms:W3CDTF">2016-07-07T13:33:28Z</dcterms:created>
  <dcterms:modified xsi:type="dcterms:W3CDTF">2017-05-16T11:19:50Z</dcterms:modified>
  <cp:category/>
  <cp:version/>
  <cp:contentType/>
  <cp:contentStatus/>
</cp:coreProperties>
</file>