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<sst xmlns="http://schemas.openxmlformats.org/spreadsheetml/2006/main" count="258" uniqueCount="82">
  <si>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</si>
  <si>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</si>
  <si>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</si>
  <si>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</si>
  <si>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</si>
  <si>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</si>
  <si>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</si>
  <si>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</si>
  <si>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</si>
  <si>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</si>
  <si>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</si>
  <si>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</si>
  <si>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</si>
  <si>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</si>
  <si>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</si>
  <si>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</si>
  <si>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</si>
  <si>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</si>
  <si>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</si>
  <si>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</si>
  <si>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</si>
  <si>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</si>
  <si>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</si>
  <si>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</si>
  <si>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</si>
  <si>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aprile 2016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</si>
  <si>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</si>
  <si>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</si>
  <si>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</si>
  <si>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</si>
  <si>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</si>
  <si>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</si>
  <si>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</si>
  <si>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</si>
  <si>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</si>
  <si>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</si>
  <si>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</si>
  <si>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</si>
  <si>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</si>
  <si>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</si>
  <si>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</si>
  <si>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</si>
  <si>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</si>
  <si>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</si>
  <si>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</si>
  <si>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</si>
  <si>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</si>
  <si>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</si>
  <si>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</si>
  <si>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</si>
  <si>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</si>
  <si>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</si>
  <si>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</si>
  <si>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</si>
  <si>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</si>
  <si>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</si>
  <si>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</si>
  <si>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</si>
  <si>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</si>
  <si>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</si>
  <si>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</si>
  <si>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</si>
  <si>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</si>
  <si>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</si>
  <si>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</si>
  <si>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</si>
  <si>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</si>
  <si>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</si>
  <si>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</si>
  <si>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</si>
  <si>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</si>
  <si>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</si>
  <si>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</si>
  <si>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</si>
  <si>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</si>
  <si>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</si>
  <si>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</si>
  <si>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</si>
  <si>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</si>
  <si>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</si>
  <si>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gennaio-aprile 2016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</si>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</sst>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9" borderId="17" xfId="0" applyFont="1" applyFill="1" applyBorder="1" applyAlignment="1" applyProtection="1">
      <alignment horizontal="left"/>
      <protection/>
    </xf>
    <xf numFmtId="0" fontId="3" fillId="40" borderId="17" xfId="0" applyFont="1" applyFill="1" applyBorder="1" applyAlignment="1" applyProtection="1">
      <alignment horizontal="left"/>
      <protection/>
    </xf>
    <xf numFmtId="0" fontId="2" fillId="37" borderId="18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36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36" borderId="21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 locked="0"/>
    </xf>
    <xf numFmtId="4" fontId="11" fillId="39" borderId="21" xfId="0" applyNumberFormat="1" applyFont="1" applyFill="1" applyBorder="1" applyAlignment="1" applyProtection="1">
      <alignment horizontal="right"/>
      <protection/>
    </xf>
    <xf numFmtId="4" fontId="11" fillId="39" borderId="19" xfId="0" applyNumberFormat="1" applyFont="1" applyFill="1" applyBorder="1" applyAlignment="1" applyProtection="1">
      <alignment horizontal="right"/>
      <protection/>
    </xf>
    <xf numFmtId="4" fontId="3" fillId="40" borderId="13" xfId="0" applyNumberFormat="1" applyFont="1" applyFill="1" applyBorder="1" applyAlignment="1" applyProtection="1">
      <alignment horizontal="right"/>
      <protection/>
    </xf>
    <xf numFmtId="4" fontId="3" fillId="40" borderId="2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9" fillId="36" borderId="22" xfId="0" applyFont="1" applyFill="1" applyBorder="1" applyAlignment="1" applyProtection="1">
      <alignment horizontal="center" textRotation="90" wrapText="1"/>
      <protection/>
    </xf>
    <xf numFmtId="0" fontId="9" fillId="36" borderId="23" xfId="0" applyFont="1" applyFill="1" applyBorder="1" applyAlignment="1" applyProtection="1">
      <alignment horizontal="center" textRotation="90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4" xfId="0" applyFont="1" applyFill="1" applyBorder="1" applyAlignment="1" applyProtection="1">
      <alignment horizontal="center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10" fillId="36" borderId="26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9" fillId="43" borderId="27" xfId="0" applyFont="1" applyFill="1" applyBorder="1" applyAlignment="1" applyProtection="1">
      <alignment horizontal="center"/>
      <protection/>
    </xf>
    <xf numFmtId="0" fontId="9" fillId="44" borderId="27" xfId="0" applyFont="1" applyFill="1" applyBorder="1" applyAlignment="1" applyProtection="1">
      <alignment horizontal="center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26" xfId="0" applyFont="1" applyFill="1" applyBorder="1" applyAlignment="1" applyProtection="1">
      <alignment horizontal="center" wrapText="1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2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12" fillId="36" borderId="28" xfId="0" applyFont="1" applyFill="1" applyBorder="1" applyAlignment="1" applyProtection="1">
      <alignment horizontal="center" wrapText="1"/>
      <protection/>
    </xf>
    <xf numFmtId="0" fontId="12" fillId="36" borderId="29" xfId="0" applyFont="1" applyFill="1" applyBorder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33.421875" style="0" customWidth="1"/>
    <col min="3" max="3" width="11.7109375" style="0" customWidth="1"/>
    <col min="4" max="5" width="9.7109375" style="0" customWidth="1"/>
    <col min="6" max="6" width="11.140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1.8515625" style="0" customWidth="1"/>
    <col min="11" max="12" width="11.28125" style="0" customWidth="1"/>
    <col min="13" max="13" width="11.00390625" style="0" customWidth="1"/>
    <col min="14" max="20" width="9.7109375" style="0" customWidth="1"/>
    <col min="21" max="21" width="12.57421875" style="0" customWidth="1"/>
  </cols>
  <sheetData>
    <row r="1" spans="1:21" ht="21" customHeight="1">
      <c r="A1" s="14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1</v>
      </c>
      <c r="N1" s="48"/>
      <c r="O1" s="48"/>
      <c r="P1" s="48"/>
      <c r="Q1" s="48"/>
      <c r="R1" s="48"/>
      <c r="S1" s="48"/>
      <c r="T1" s="48"/>
      <c r="U1" s="48"/>
    </row>
    <row r="2" spans="1:21" ht="21" customHeight="1">
      <c r="A2" s="15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 t="s">
        <v>3</v>
      </c>
      <c r="N2" s="50"/>
      <c r="O2" s="50"/>
      <c r="P2" s="50"/>
      <c r="Q2" s="50"/>
      <c r="R2" s="50"/>
      <c r="S2" s="50"/>
      <c r="T2" s="50"/>
      <c r="U2" s="50"/>
    </row>
    <row r="3" spans="1:21" ht="16.5" customHeight="1" thickBot="1">
      <c r="A3" s="12"/>
      <c r="B3" s="21"/>
      <c r="C3" s="54" t="s">
        <v>4</v>
      </c>
      <c r="D3" s="54"/>
      <c r="E3" s="54"/>
      <c r="F3" s="54"/>
      <c r="G3" s="54"/>
      <c r="H3" s="54"/>
      <c r="I3" s="54"/>
      <c r="J3" s="54"/>
      <c r="K3" s="54"/>
      <c r="L3" s="54"/>
      <c r="M3" s="55" t="s">
        <v>5</v>
      </c>
      <c r="N3" s="55"/>
      <c r="O3" s="55"/>
      <c r="P3" s="55"/>
      <c r="Q3" s="55"/>
      <c r="R3" s="55"/>
      <c r="S3" s="55"/>
      <c r="T3" s="55"/>
      <c r="U3" s="55"/>
    </row>
    <row r="4" spans="1:21" ht="12.75" customHeight="1">
      <c r="A4" s="56" t="s">
        <v>81</v>
      </c>
      <c r="B4" s="57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52" t="s">
        <v>25</v>
      </c>
      <c r="B5" s="53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24.5" customHeight="1">
      <c r="A6" s="52"/>
      <c r="B6" s="53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1" t="s">
        <v>47</v>
      </c>
      <c r="B8" s="51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7063</v>
      </c>
      <c r="D9" s="24">
        <v>0</v>
      </c>
      <c r="E9" s="24">
        <v>793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6130</v>
      </c>
      <c r="K9" s="27">
        <v>72417.21</v>
      </c>
      <c r="L9" s="28">
        <f aca="true" t="shared" si="1" ref="L9:L26">C9+D9+E9+F9-(I9+J9)+K9</f>
        <v>74143.21</v>
      </c>
      <c r="M9" s="25">
        <v>4835</v>
      </c>
      <c r="N9" s="29">
        <v>7566</v>
      </c>
      <c r="O9" s="25">
        <v>0</v>
      </c>
      <c r="P9" s="25">
        <v>0</v>
      </c>
      <c r="Q9" s="25">
        <v>0</v>
      </c>
      <c r="R9" s="25">
        <v>0</v>
      </c>
      <c r="S9" s="25">
        <v>60358.21</v>
      </c>
      <c r="T9" s="30">
        <v>1384</v>
      </c>
      <c r="U9" s="31">
        <f aca="true" t="shared" si="2" ref="U9:U19">SUM(M9:T9)</f>
        <v>74143.20999999999</v>
      </c>
    </row>
    <row r="10" spans="1:21" ht="15" customHeight="1">
      <c r="A10" s="17">
        <v>2</v>
      </c>
      <c r="B10" s="17" t="s">
        <v>49</v>
      </c>
      <c r="C10" s="24">
        <v>15276</v>
      </c>
      <c r="D10" s="24">
        <v>0</v>
      </c>
      <c r="E10" s="24">
        <v>17</v>
      </c>
      <c r="F10" s="25">
        <v>7725</v>
      </c>
      <c r="G10" s="25">
        <v>9612</v>
      </c>
      <c r="H10" s="25">
        <v>8683</v>
      </c>
      <c r="I10" s="26">
        <f t="shared" si="0"/>
        <v>-929</v>
      </c>
      <c r="J10" s="25">
        <v>24642</v>
      </c>
      <c r="K10" s="27">
        <v>12594</v>
      </c>
      <c r="L10" s="28">
        <f t="shared" si="1"/>
        <v>11899</v>
      </c>
      <c r="M10" s="25">
        <v>6285</v>
      </c>
      <c r="N10" s="29">
        <v>0</v>
      </c>
      <c r="O10" s="25">
        <v>5466</v>
      </c>
      <c r="P10" s="25">
        <v>0</v>
      </c>
      <c r="Q10" s="25">
        <v>135</v>
      </c>
      <c r="R10" s="25">
        <v>0</v>
      </c>
      <c r="S10" s="25">
        <v>0</v>
      </c>
      <c r="T10" s="30">
        <v>13</v>
      </c>
      <c r="U10" s="31">
        <f t="shared" si="2"/>
        <v>11899</v>
      </c>
    </row>
    <row r="11" spans="1:21" ht="15" customHeight="1">
      <c r="A11" s="18">
        <v>3</v>
      </c>
      <c r="B11" s="18" t="s">
        <v>50</v>
      </c>
      <c r="C11" s="24">
        <v>223066</v>
      </c>
      <c r="D11" s="24">
        <v>10935</v>
      </c>
      <c r="E11" s="24">
        <v>0</v>
      </c>
      <c r="F11" s="24">
        <v>102348</v>
      </c>
      <c r="G11" s="25">
        <v>110945</v>
      </c>
      <c r="H11" s="25">
        <v>74703</v>
      </c>
      <c r="I11" s="26">
        <f t="shared" si="0"/>
        <v>-36242</v>
      </c>
      <c r="J11" s="25">
        <v>372591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69602</v>
      </c>
      <c r="D12" s="24">
        <v>0</v>
      </c>
      <c r="E12" s="24">
        <v>0</v>
      </c>
      <c r="F12" s="25">
        <v>0</v>
      </c>
      <c r="G12" s="25">
        <v>37195</v>
      </c>
      <c r="H12" s="24">
        <v>39309</v>
      </c>
      <c r="I12" s="26">
        <f t="shared" si="0"/>
        <v>2114</v>
      </c>
      <c r="J12" s="25">
        <v>67488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40922</v>
      </c>
      <c r="D13" s="24">
        <v>0</v>
      </c>
      <c r="E13" s="24">
        <v>0</v>
      </c>
      <c r="F13" s="25">
        <v>71046</v>
      </c>
      <c r="G13" s="25">
        <v>31856</v>
      </c>
      <c r="H13" s="25">
        <v>68024</v>
      </c>
      <c r="I13" s="26">
        <f t="shared" si="0"/>
        <v>36168</v>
      </c>
      <c r="J13" s="25">
        <v>103770</v>
      </c>
      <c r="K13" s="27">
        <v>83576</v>
      </c>
      <c r="L13" s="28">
        <f t="shared" si="1"/>
        <v>55606</v>
      </c>
      <c r="M13" s="25">
        <v>0</v>
      </c>
      <c r="N13" s="29">
        <v>0</v>
      </c>
      <c r="O13" s="25">
        <v>0</v>
      </c>
      <c r="P13" s="25">
        <v>0</v>
      </c>
      <c r="Q13" s="25">
        <v>40661</v>
      </c>
      <c r="R13" s="25">
        <v>14945</v>
      </c>
      <c r="S13" s="25">
        <v>0</v>
      </c>
      <c r="T13" s="30">
        <v>0</v>
      </c>
      <c r="U13" s="31">
        <f t="shared" si="2"/>
        <v>55606</v>
      </c>
    </row>
    <row r="14" spans="1:21" ht="15" customHeight="1">
      <c r="A14" s="17">
        <v>6</v>
      </c>
      <c r="B14" s="17" t="s">
        <v>53</v>
      </c>
      <c r="C14" s="24">
        <v>29662</v>
      </c>
      <c r="D14" s="25">
        <v>0</v>
      </c>
      <c r="E14" s="25">
        <v>0</v>
      </c>
      <c r="F14" s="25">
        <v>0</v>
      </c>
      <c r="G14" s="25">
        <v>10151</v>
      </c>
      <c r="H14" s="25">
        <v>8236</v>
      </c>
      <c r="I14" s="26">
        <f t="shared" si="0"/>
        <v>-1915</v>
      </c>
      <c r="J14" s="25">
        <v>31975</v>
      </c>
      <c r="K14" s="27">
        <v>23887</v>
      </c>
      <c r="L14" s="28">
        <f t="shared" si="1"/>
        <v>23489</v>
      </c>
      <c r="M14" s="25">
        <v>19823</v>
      </c>
      <c r="N14" s="29">
        <v>0</v>
      </c>
      <c r="O14" s="25">
        <v>0</v>
      </c>
      <c r="P14" s="25">
        <v>0</v>
      </c>
      <c r="Q14" s="25">
        <v>0</v>
      </c>
      <c r="R14" s="25">
        <v>3473</v>
      </c>
      <c r="S14" s="25">
        <v>193</v>
      </c>
      <c r="T14" s="30">
        <v>0</v>
      </c>
      <c r="U14" s="31">
        <f t="shared" si="2"/>
        <v>23489</v>
      </c>
    </row>
    <row r="15" spans="1:21" ht="15" customHeight="1">
      <c r="A15" s="17">
        <v>7</v>
      </c>
      <c r="B15" s="17" t="s">
        <v>54</v>
      </c>
      <c r="C15" s="24">
        <v>10264</v>
      </c>
      <c r="D15" s="25">
        <v>0</v>
      </c>
      <c r="E15" s="25">
        <v>0</v>
      </c>
      <c r="F15" s="25">
        <v>4991.43</v>
      </c>
      <c r="G15" s="25">
        <v>12271.65</v>
      </c>
      <c r="H15" s="25">
        <v>14215.21</v>
      </c>
      <c r="I15" s="26">
        <f t="shared" si="0"/>
        <v>1943.5599999999995</v>
      </c>
      <c r="J15" s="25">
        <v>9795.86</v>
      </c>
      <c r="K15" s="27">
        <v>0</v>
      </c>
      <c r="L15" s="28">
        <f t="shared" si="1"/>
        <v>3516.01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3516</v>
      </c>
      <c r="T15" s="30">
        <v>0</v>
      </c>
      <c r="U15" s="31">
        <f t="shared" si="2"/>
        <v>3516</v>
      </c>
    </row>
    <row r="16" spans="1:21" ht="15" customHeight="1">
      <c r="A16" s="17">
        <v>8</v>
      </c>
      <c r="B16" s="17" t="s">
        <v>55</v>
      </c>
      <c r="C16" s="24">
        <v>2793</v>
      </c>
      <c r="D16" s="25">
        <v>5671.1</v>
      </c>
      <c r="E16" s="25">
        <v>0</v>
      </c>
      <c r="F16" s="25">
        <v>0</v>
      </c>
      <c r="G16" s="25">
        <v>32180.24</v>
      </c>
      <c r="H16" s="25">
        <v>28477.41</v>
      </c>
      <c r="I16" s="26">
        <f t="shared" si="0"/>
        <v>-3702.8300000000017</v>
      </c>
      <c r="J16" s="25">
        <v>5891.82</v>
      </c>
      <c r="K16" s="27">
        <v>12176</v>
      </c>
      <c r="L16" s="28">
        <f t="shared" si="1"/>
        <v>18451.11</v>
      </c>
      <c r="M16" s="25">
        <v>0</v>
      </c>
      <c r="N16" s="29">
        <v>2252.11</v>
      </c>
      <c r="O16" s="25">
        <v>0</v>
      </c>
      <c r="P16" s="25">
        <v>0</v>
      </c>
      <c r="Q16" s="25">
        <v>5861</v>
      </c>
      <c r="R16" s="25">
        <v>6987</v>
      </c>
      <c r="S16" s="25">
        <v>3351</v>
      </c>
      <c r="T16" s="30">
        <v>0</v>
      </c>
      <c r="U16" s="31">
        <f t="shared" si="2"/>
        <v>18451.11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353</v>
      </c>
      <c r="F17" s="25">
        <v>0</v>
      </c>
      <c r="G17" s="25">
        <v>7166</v>
      </c>
      <c r="H17" s="25">
        <v>7772</v>
      </c>
      <c r="I17" s="26">
        <f t="shared" si="0"/>
        <v>606</v>
      </c>
      <c r="J17" s="25">
        <v>0</v>
      </c>
      <c r="K17" s="27">
        <v>253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0</v>
      </c>
      <c r="F19" s="25">
        <v>15447.97</v>
      </c>
      <c r="G19" s="25">
        <v>22418.51</v>
      </c>
      <c r="H19" s="25">
        <v>26729.18</v>
      </c>
      <c r="I19" s="26">
        <f t="shared" si="0"/>
        <v>4310.670000000002</v>
      </c>
      <c r="J19" s="25">
        <v>6860.19</v>
      </c>
      <c r="K19" s="27">
        <v>6336.15</v>
      </c>
      <c r="L19" s="28">
        <f t="shared" si="1"/>
        <v>10613.259999999998</v>
      </c>
      <c r="M19" s="25">
        <v>0</v>
      </c>
      <c r="N19" s="29">
        <v>0</v>
      </c>
      <c r="O19" s="25">
        <v>0</v>
      </c>
      <c r="P19" s="25">
        <v>0</v>
      </c>
      <c r="Q19" s="25">
        <v>1916.34</v>
      </c>
      <c r="R19" s="25">
        <v>4000.99</v>
      </c>
      <c r="S19" s="25">
        <v>4695.93</v>
      </c>
      <c r="T19" s="30">
        <v>0</v>
      </c>
      <c r="U19" s="31">
        <f t="shared" si="2"/>
        <v>10613.26</v>
      </c>
    </row>
    <row r="20" spans="1:21" ht="15" customHeight="1">
      <c r="A20" s="19"/>
      <c r="B20" s="19" t="s">
        <v>59</v>
      </c>
      <c r="C20" s="32">
        <f aca="true" t="shared" si="3" ref="C20:K20">SUM(C9:C19)</f>
        <v>398648</v>
      </c>
      <c r="D20" s="32">
        <f t="shared" si="3"/>
        <v>16606.1</v>
      </c>
      <c r="E20" s="32">
        <f t="shared" si="3"/>
        <v>1163</v>
      </c>
      <c r="F20" s="32">
        <f t="shared" si="3"/>
        <v>201558.4</v>
      </c>
      <c r="G20" s="32">
        <f t="shared" si="3"/>
        <v>273795.39999999997</v>
      </c>
      <c r="H20" s="32">
        <f t="shared" si="3"/>
        <v>276148.8</v>
      </c>
      <c r="I20" s="32">
        <f t="shared" si="3"/>
        <v>2353.3999999999996</v>
      </c>
      <c r="J20" s="32">
        <f t="shared" si="3"/>
        <v>629143.8699999999</v>
      </c>
      <c r="K20" s="32">
        <f t="shared" si="3"/>
        <v>211239.36000000002</v>
      </c>
      <c r="L20" s="33">
        <f t="shared" si="1"/>
        <v>197717.5900000001</v>
      </c>
      <c r="M20" s="32">
        <f aca="true" t="shared" si="4" ref="M20:U20">SUM(M9:M19)</f>
        <v>30943</v>
      </c>
      <c r="N20" s="32">
        <f t="shared" si="4"/>
        <v>9818.11</v>
      </c>
      <c r="O20" s="32">
        <f t="shared" si="4"/>
        <v>5466</v>
      </c>
      <c r="P20" s="32">
        <f t="shared" si="4"/>
        <v>0</v>
      </c>
      <c r="Q20" s="32">
        <f t="shared" si="4"/>
        <v>48573.34</v>
      </c>
      <c r="R20" s="32">
        <f t="shared" si="4"/>
        <v>29405.989999999998</v>
      </c>
      <c r="S20" s="32">
        <f t="shared" si="4"/>
        <v>72114.13999999998</v>
      </c>
      <c r="T20" s="32">
        <f t="shared" si="4"/>
        <v>1397</v>
      </c>
      <c r="U20" s="34">
        <f t="shared" si="4"/>
        <v>197717.58000000002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28756</v>
      </c>
      <c r="E21" s="25">
        <v>0</v>
      </c>
      <c r="F21" s="25">
        <v>0</v>
      </c>
      <c r="G21" s="25">
        <v>11321</v>
      </c>
      <c r="H21" s="25">
        <v>12055</v>
      </c>
      <c r="I21" s="26">
        <f>+H21-G21</f>
        <v>734</v>
      </c>
      <c r="J21" s="25">
        <v>41348</v>
      </c>
      <c r="K21" s="27">
        <v>53944</v>
      </c>
      <c r="L21" s="28">
        <f t="shared" si="1"/>
        <v>40618</v>
      </c>
      <c r="M21" s="25">
        <v>17421</v>
      </c>
      <c r="N21" s="29">
        <v>0</v>
      </c>
      <c r="O21" s="25">
        <v>13329</v>
      </c>
      <c r="P21" s="25">
        <v>0</v>
      </c>
      <c r="Q21" s="25">
        <v>9111</v>
      </c>
      <c r="R21" s="25">
        <v>0</v>
      </c>
      <c r="S21" s="25">
        <v>757</v>
      </c>
      <c r="T21" s="30">
        <v>0</v>
      </c>
      <c r="U21" s="31">
        <f>SUM(M21:T21)</f>
        <v>40618</v>
      </c>
    </row>
    <row r="22" spans="1:21" ht="15" customHeight="1">
      <c r="A22" s="17">
        <v>13</v>
      </c>
      <c r="B22" s="17" t="s">
        <v>61</v>
      </c>
      <c r="C22" s="24">
        <v>5853</v>
      </c>
      <c r="D22" s="25">
        <v>2586</v>
      </c>
      <c r="E22" s="25">
        <v>2476</v>
      </c>
      <c r="F22" s="25">
        <v>4172</v>
      </c>
      <c r="G22" s="25">
        <v>64472</v>
      </c>
      <c r="H22" s="25">
        <v>75044</v>
      </c>
      <c r="I22" s="26">
        <f>+H22-G22</f>
        <v>10572</v>
      </c>
      <c r="J22" s="25">
        <v>34583</v>
      </c>
      <c r="K22" s="27">
        <v>159552</v>
      </c>
      <c r="L22" s="28">
        <f t="shared" si="1"/>
        <v>129484</v>
      </c>
      <c r="M22" s="25">
        <v>89444</v>
      </c>
      <c r="N22" s="29">
        <v>0</v>
      </c>
      <c r="O22" s="25">
        <v>23866</v>
      </c>
      <c r="P22" s="25">
        <v>0</v>
      </c>
      <c r="Q22" s="25">
        <v>5925</v>
      </c>
      <c r="R22" s="25">
        <v>10249</v>
      </c>
      <c r="S22" s="25">
        <v>0</v>
      </c>
      <c r="T22" s="30">
        <v>0</v>
      </c>
      <c r="U22" s="31">
        <f>SUM(M22:T22)</f>
        <v>129484</v>
      </c>
    </row>
    <row r="23" spans="1:21" ht="15" customHeight="1">
      <c r="A23" s="17">
        <v>14</v>
      </c>
      <c r="B23" s="17" t="s">
        <v>62</v>
      </c>
      <c r="C23" s="24">
        <v>0</v>
      </c>
      <c r="D23" s="25">
        <v>0</v>
      </c>
      <c r="E23" s="25">
        <v>5984</v>
      </c>
      <c r="F23" s="25">
        <v>949</v>
      </c>
      <c r="G23" s="25">
        <v>15502</v>
      </c>
      <c r="H23" s="25">
        <v>20481</v>
      </c>
      <c r="I23" s="26">
        <f>+H23-G23</f>
        <v>4979</v>
      </c>
      <c r="J23" s="25">
        <v>22400</v>
      </c>
      <c r="K23" s="27">
        <v>21668</v>
      </c>
      <c r="L23" s="28">
        <f t="shared" si="1"/>
        <v>1222</v>
      </c>
      <c r="M23" s="25">
        <v>0</v>
      </c>
      <c r="N23" s="29">
        <v>0</v>
      </c>
      <c r="O23" s="25">
        <v>0</v>
      </c>
      <c r="P23" s="25">
        <v>0</v>
      </c>
      <c r="Q23" s="25">
        <v>1222</v>
      </c>
      <c r="R23" s="25">
        <v>0</v>
      </c>
      <c r="S23" s="25">
        <v>0</v>
      </c>
      <c r="T23" s="30">
        <v>0</v>
      </c>
      <c r="U23" s="31">
        <f>SUM(M23:T23)</f>
        <v>1222</v>
      </c>
    </row>
    <row r="24" spans="1:21" ht="15" customHeight="1">
      <c r="A24" s="19"/>
      <c r="B24" s="19" t="s">
        <v>63</v>
      </c>
      <c r="C24" s="32">
        <f aca="true" t="shared" si="5" ref="C24:K24">SUM(C21:C23)</f>
        <v>5853</v>
      </c>
      <c r="D24" s="32">
        <f t="shared" si="5"/>
        <v>31342</v>
      </c>
      <c r="E24" s="32">
        <f t="shared" si="5"/>
        <v>8460</v>
      </c>
      <c r="F24" s="32">
        <f t="shared" si="5"/>
        <v>5121</v>
      </c>
      <c r="G24" s="32">
        <f t="shared" si="5"/>
        <v>91295</v>
      </c>
      <c r="H24" s="32">
        <f t="shared" si="5"/>
        <v>107580</v>
      </c>
      <c r="I24" s="32">
        <f t="shared" si="5"/>
        <v>16285</v>
      </c>
      <c r="J24" s="32">
        <f t="shared" si="5"/>
        <v>98331</v>
      </c>
      <c r="K24" s="35">
        <f t="shared" si="5"/>
        <v>235164</v>
      </c>
      <c r="L24" s="33">
        <f t="shared" si="1"/>
        <v>171324</v>
      </c>
      <c r="M24" s="32">
        <f aca="true" t="shared" si="6" ref="M24:U24">SUM(M21:M23)</f>
        <v>106865</v>
      </c>
      <c r="N24" s="32">
        <f t="shared" si="6"/>
        <v>0</v>
      </c>
      <c r="O24" s="32">
        <f t="shared" si="6"/>
        <v>37195</v>
      </c>
      <c r="P24" s="32">
        <f t="shared" si="6"/>
        <v>0</v>
      </c>
      <c r="Q24" s="32">
        <f t="shared" si="6"/>
        <v>16258</v>
      </c>
      <c r="R24" s="32">
        <f t="shared" si="6"/>
        <v>10249</v>
      </c>
      <c r="S24" s="32">
        <f t="shared" si="6"/>
        <v>757</v>
      </c>
      <c r="T24" s="32">
        <f t="shared" si="6"/>
        <v>0</v>
      </c>
      <c r="U24" s="34">
        <f t="shared" si="6"/>
        <v>171324</v>
      </c>
    </row>
    <row r="25" spans="1:21" ht="15" customHeight="1">
      <c r="A25" s="17">
        <v>15</v>
      </c>
      <c r="B25" s="17" t="s">
        <v>64</v>
      </c>
      <c r="C25" s="24">
        <v>13375</v>
      </c>
      <c r="D25" s="25">
        <v>951.97</v>
      </c>
      <c r="E25" s="25">
        <v>1563.41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951.97</v>
      </c>
      <c r="K25" s="27">
        <v>0</v>
      </c>
      <c r="L25" s="28">
        <f t="shared" si="1"/>
        <v>14938.41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14938.41</v>
      </c>
      <c r="T25" s="30">
        <v>0</v>
      </c>
      <c r="U25" s="31">
        <f>SUM(M25:T25)</f>
        <v>14938.41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4797</v>
      </c>
      <c r="E26" s="25">
        <v>0</v>
      </c>
      <c r="F26" s="25">
        <v>0</v>
      </c>
      <c r="G26" s="25">
        <v>1683</v>
      </c>
      <c r="H26" s="25">
        <v>1669</v>
      </c>
      <c r="I26" s="26">
        <f>+H26-G26</f>
        <v>-14</v>
      </c>
      <c r="J26" s="25">
        <v>4811</v>
      </c>
      <c r="K26" s="27">
        <v>4811</v>
      </c>
      <c r="L26" s="28">
        <f t="shared" si="1"/>
        <v>4811</v>
      </c>
      <c r="M26" s="25">
        <v>4811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4811</v>
      </c>
    </row>
    <row r="27" spans="1:21" ht="15" customHeight="1">
      <c r="A27" s="19"/>
      <c r="B27" s="19" t="s">
        <v>66</v>
      </c>
      <c r="C27" s="32">
        <f aca="true" t="shared" si="7" ref="C27:I27">SUM(C25:C26)</f>
        <v>13375</v>
      </c>
      <c r="D27" s="32">
        <f t="shared" si="7"/>
        <v>5748.97</v>
      </c>
      <c r="E27" s="32">
        <f t="shared" si="7"/>
        <v>1563.41</v>
      </c>
      <c r="F27" s="32">
        <f t="shared" si="7"/>
        <v>0</v>
      </c>
      <c r="G27" s="32">
        <f t="shared" si="7"/>
        <v>1683</v>
      </c>
      <c r="H27" s="32">
        <f t="shared" si="7"/>
        <v>1669</v>
      </c>
      <c r="I27" s="32">
        <f t="shared" si="7"/>
        <v>-14</v>
      </c>
      <c r="J27" s="32">
        <f>K27+L27-(C27+D27+E27+F27)</f>
        <v>4825</v>
      </c>
      <c r="K27" s="32">
        <f>SUM(J25:J26)</f>
        <v>5762.97</v>
      </c>
      <c r="L27" s="32">
        <f aca="true" t="shared" si="8" ref="L27:U27">SUM(L25:L26)</f>
        <v>19749.41</v>
      </c>
      <c r="M27" s="32">
        <f t="shared" si="8"/>
        <v>4811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14938.41</v>
      </c>
      <c r="T27" s="32">
        <f t="shared" si="8"/>
        <v>0</v>
      </c>
      <c r="U27" s="34">
        <f t="shared" si="8"/>
        <v>19749.41</v>
      </c>
    </row>
    <row r="28" spans="1:21" ht="15" customHeight="1">
      <c r="A28" s="20"/>
      <c r="B28" s="20" t="s">
        <v>67</v>
      </c>
      <c r="C28" s="36">
        <f aca="true" t="shared" si="9" ref="C28:U28">+C20+C24+C27</f>
        <v>417876</v>
      </c>
      <c r="D28" s="36">
        <f t="shared" si="9"/>
        <v>53697.07</v>
      </c>
      <c r="E28" s="36">
        <f t="shared" si="9"/>
        <v>11186.41</v>
      </c>
      <c r="F28" s="36">
        <f t="shared" si="9"/>
        <v>206679.4</v>
      </c>
      <c r="G28" s="36">
        <f t="shared" si="9"/>
        <v>366773.39999999997</v>
      </c>
      <c r="H28" s="36">
        <f t="shared" si="9"/>
        <v>385397.8</v>
      </c>
      <c r="I28" s="36">
        <f t="shared" si="9"/>
        <v>18624.4</v>
      </c>
      <c r="J28" s="36">
        <f t="shared" si="9"/>
        <v>732299.8699999999</v>
      </c>
      <c r="K28" s="36">
        <f t="shared" si="9"/>
        <v>452166.32999999996</v>
      </c>
      <c r="L28" s="36">
        <f t="shared" si="9"/>
        <v>388791.00000000006</v>
      </c>
      <c r="M28" s="36">
        <f t="shared" si="9"/>
        <v>142619</v>
      </c>
      <c r="N28" s="36">
        <f t="shared" si="9"/>
        <v>9818.11</v>
      </c>
      <c r="O28" s="36">
        <f t="shared" si="9"/>
        <v>42661</v>
      </c>
      <c r="P28" s="36">
        <f t="shared" si="9"/>
        <v>0</v>
      </c>
      <c r="Q28" s="36">
        <f t="shared" si="9"/>
        <v>64831.34</v>
      </c>
      <c r="R28" s="36">
        <f t="shared" si="9"/>
        <v>39654.99</v>
      </c>
      <c r="S28" s="36">
        <f t="shared" si="9"/>
        <v>87809.54999999999</v>
      </c>
      <c r="T28" s="36">
        <f t="shared" si="9"/>
        <v>1397</v>
      </c>
      <c r="U28" s="37">
        <f t="shared" si="9"/>
        <v>388790.99</v>
      </c>
    </row>
  </sheetData>
  <sheetProtection selectLockedCells="1" selectUnlockedCells="1"/>
  <mergeCells count="29">
    <mergeCell ref="A8:B8"/>
    <mergeCell ref="A6:B6"/>
    <mergeCell ref="A5:B5"/>
    <mergeCell ref="U4:U6"/>
    <mergeCell ref="C3:L3"/>
    <mergeCell ref="M3:U3"/>
    <mergeCell ref="A4:B4"/>
    <mergeCell ref="C4:C6"/>
    <mergeCell ref="H4:H6"/>
    <mergeCell ref="I4:I6"/>
    <mergeCell ref="B1:L1"/>
    <mergeCell ref="M1:U1"/>
    <mergeCell ref="B2:L2"/>
    <mergeCell ref="M2:U2"/>
    <mergeCell ref="D4:D6"/>
    <mergeCell ref="E4:E6"/>
    <mergeCell ref="F4:F6"/>
    <mergeCell ref="G4:G6"/>
    <mergeCell ref="R4:R6"/>
    <mergeCell ref="S4:S6"/>
    <mergeCell ref="J4:J6"/>
    <mergeCell ref="K4:K6"/>
    <mergeCell ref="L4:L6"/>
    <mergeCell ref="M4:M6"/>
    <mergeCell ref="T4:T6"/>
    <mergeCell ref="N4:N6"/>
    <mergeCell ref="O4:O6"/>
    <mergeCell ref="P4:P6"/>
    <mergeCell ref="Q4:Q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3.7109375" style="0" customWidth="1"/>
    <col min="2" max="2" width="24.00390625" style="0" customWidth="1"/>
    <col min="3" max="6" width="9.7109375" style="0" customWidth="1"/>
    <col min="7" max="7" width="11.00390625" style="0" customWidth="1"/>
    <col min="8" max="8" width="11.28125" style="0" customWidth="1"/>
    <col min="9" max="9" width="9.7109375" style="0" customWidth="1"/>
    <col min="10" max="10" width="11.8515625" style="0" customWidth="1"/>
    <col min="11" max="11" width="11.421875" style="0" customWidth="1"/>
    <col min="12" max="12" width="10.8515625" style="0" customWidth="1"/>
    <col min="13" max="16" width="9.7109375" style="0" customWidth="1"/>
    <col min="17" max="17" width="11.28125" style="0" customWidth="1"/>
    <col min="18" max="20" width="9.7109375" style="0" customWidth="1"/>
    <col min="21" max="21" width="11.7109375" style="0" customWidth="1"/>
  </cols>
  <sheetData>
    <row r="1" spans="1:21" ht="21" customHeight="1">
      <c r="A1" s="14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1</v>
      </c>
      <c r="N1" s="48"/>
      <c r="O1" s="48"/>
      <c r="P1" s="48"/>
      <c r="Q1" s="48"/>
      <c r="R1" s="48"/>
      <c r="S1" s="48"/>
      <c r="T1" s="48"/>
      <c r="U1" s="48"/>
    </row>
    <row r="2" spans="1:21" ht="21" customHeight="1">
      <c r="A2" s="15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 t="s">
        <v>3</v>
      </c>
      <c r="N2" s="50"/>
      <c r="O2" s="50"/>
      <c r="P2" s="50"/>
      <c r="Q2" s="50"/>
      <c r="R2" s="50"/>
      <c r="S2" s="50"/>
      <c r="T2" s="50"/>
      <c r="U2" s="50"/>
    </row>
    <row r="3" spans="1:21" ht="16.5" customHeight="1">
      <c r="A3" s="3"/>
      <c r="B3" s="3"/>
      <c r="C3" s="54" t="s">
        <v>4</v>
      </c>
      <c r="D3" s="54"/>
      <c r="E3" s="54"/>
      <c r="F3" s="54"/>
      <c r="G3" s="54"/>
      <c r="H3" s="54"/>
      <c r="I3" s="54"/>
      <c r="J3" s="54"/>
      <c r="K3" s="54"/>
      <c r="L3" s="54"/>
      <c r="M3" s="55" t="s">
        <v>5</v>
      </c>
      <c r="N3" s="55"/>
      <c r="O3" s="55"/>
      <c r="P3" s="55"/>
      <c r="Q3" s="55"/>
      <c r="R3" s="55"/>
      <c r="S3" s="55"/>
      <c r="T3" s="55"/>
      <c r="U3" s="55"/>
    </row>
    <row r="4" spans="1:21" ht="12.75" customHeight="1">
      <c r="A4" s="63" t="s">
        <v>81</v>
      </c>
      <c r="B4" s="64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59" t="s">
        <v>25</v>
      </c>
      <c r="B5" s="60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36.5" customHeight="1">
      <c r="A6" s="61"/>
      <c r="B6" s="62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1" t="s">
        <v>68</v>
      </c>
      <c r="B8" s="51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0</v>
      </c>
      <c r="E9" s="38">
        <v>0</v>
      </c>
      <c r="F9" s="38">
        <v>0</v>
      </c>
      <c r="G9" s="39">
        <v>20777</v>
      </c>
      <c r="H9" s="38">
        <v>14672</v>
      </c>
      <c r="I9" s="40">
        <f aca="true" t="shared" si="0" ref="I9:I17">+H9-G9</f>
        <v>-6105</v>
      </c>
      <c r="J9" s="41"/>
      <c r="K9" s="39">
        <v>106489</v>
      </c>
      <c r="L9" s="40">
        <f aca="true" t="shared" si="1" ref="L9:L17">+C9+D9+E9+F9-I9-J9+K9</f>
        <v>112594</v>
      </c>
      <c r="M9" s="39">
        <v>0</v>
      </c>
      <c r="N9" s="41"/>
      <c r="O9" s="39">
        <v>0</v>
      </c>
      <c r="P9" s="39">
        <v>0</v>
      </c>
      <c r="Q9" s="39">
        <v>35025</v>
      </c>
      <c r="R9" s="39">
        <v>37864</v>
      </c>
      <c r="S9" s="39">
        <v>0</v>
      </c>
      <c r="T9" s="39">
        <v>39705</v>
      </c>
      <c r="U9" s="40">
        <f aca="true" t="shared" si="2" ref="U9:U17">SUM(M9:T9)</f>
        <v>112594</v>
      </c>
    </row>
    <row r="10" spans="1:21" ht="15" customHeight="1">
      <c r="A10" s="1">
        <v>18</v>
      </c>
      <c r="B10" s="1" t="s">
        <v>70</v>
      </c>
      <c r="C10" s="2"/>
      <c r="D10" s="38">
        <v>22990</v>
      </c>
      <c r="E10" s="38">
        <v>0</v>
      </c>
      <c r="F10" s="38">
        <v>0</v>
      </c>
      <c r="G10" s="39">
        <v>17762.67</v>
      </c>
      <c r="H10" s="38">
        <v>20851.96</v>
      </c>
      <c r="I10" s="40">
        <f t="shared" si="0"/>
        <v>3089.290000000001</v>
      </c>
      <c r="J10" s="41"/>
      <c r="K10" s="39">
        <v>60242</v>
      </c>
      <c r="L10" s="40">
        <f t="shared" si="1"/>
        <v>80142.70999999999</v>
      </c>
      <c r="M10" s="39">
        <v>1</v>
      </c>
      <c r="N10" s="41"/>
      <c r="O10" s="39">
        <v>17029</v>
      </c>
      <c r="P10" s="39">
        <v>0</v>
      </c>
      <c r="Q10" s="39">
        <v>23656</v>
      </c>
      <c r="R10" s="39">
        <v>5309</v>
      </c>
      <c r="S10" s="39">
        <v>448.71</v>
      </c>
      <c r="T10" s="39">
        <v>33699</v>
      </c>
      <c r="U10" s="40">
        <f t="shared" si="2"/>
        <v>80142.70999999999</v>
      </c>
    </row>
    <row r="11" spans="1:21" ht="15" customHeight="1">
      <c r="A11" s="1">
        <v>19</v>
      </c>
      <c r="B11" s="1" t="s">
        <v>71</v>
      </c>
      <c r="C11" s="2"/>
      <c r="D11" s="38">
        <v>7780.05</v>
      </c>
      <c r="E11" s="38">
        <v>0</v>
      </c>
      <c r="F11" s="38">
        <v>0</v>
      </c>
      <c r="G11" s="39">
        <v>7505.57</v>
      </c>
      <c r="H11" s="38">
        <v>8010.72</v>
      </c>
      <c r="I11" s="40">
        <f t="shared" si="0"/>
        <v>505.15000000000055</v>
      </c>
      <c r="J11" s="41"/>
      <c r="K11" s="39">
        <v>15058</v>
      </c>
      <c r="L11" s="40">
        <f t="shared" si="1"/>
        <v>22332.9</v>
      </c>
      <c r="M11" s="39">
        <v>0</v>
      </c>
      <c r="N11" s="41"/>
      <c r="O11" s="39">
        <v>6539</v>
      </c>
      <c r="P11" s="39">
        <v>0</v>
      </c>
      <c r="Q11" s="39">
        <v>1138</v>
      </c>
      <c r="R11" s="39">
        <v>0</v>
      </c>
      <c r="S11" s="39">
        <v>0</v>
      </c>
      <c r="T11" s="39">
        <v>14655.9</v>
      </c>
      <c r="U11" s="40">
        <f t="shared" si="2"/>
        <v>22332.9</v>
      </c>
    </row>
    <row r="12" spans="1:21" ht="15" customHeight="1">
      <c r="A12" s="1">
        <v>20</v>
      </c>
      <c r="B12" s="1" t="s">
        <v>72</v>
      </c>
      <c r="C12" s="2"/>
      <c r="D12" s="38">
        <v>8226</v>
      </c>
      <c r="E12" s="38">
        <v>0</v>
      </c>
      <c r="F12" s="38">
        <v>13320</v>
      </c>
      <c r="G12" s="39">
        <v>14797</v>
      </c>
      <c r="H12" s="38">
        <v>14215</v>
      </c>
      <c r="I12" s="40">
        <f t="shared" si="0"/>
        <v>-582</v>
      </c>
      <c r="J12" s="41"/>
      <c r="K12" s="39">
        <v>35660</v>
      </c>
      <c r="L12" s="40">
        <f t="shared" si="1"/>
        <v>57788</v>
      </c>
      <c r="M12" s="39">
        <v>17423</v>
      </c>
      <c r="N12" s="41"/>
      <c r="O12" s="39">
        <v>2991</v>
      </c>
      <c r="P12" s="39">
        <v>0</v>
      </c>
      <c r="Q12" s="39">
        <v>37374</v>
      </c>
      <c r="R12" s="39">
        <v>0</v>
      </c>
      <c r="S12" s="39">
        <v>0</v>
      </c>
      <c r="T12" s="39">
        <v>0</v>
      </c>
      <c r="U12" s="40">
        <f t="shared" si="2"/>
        <v>57788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2808</v>
      </c>
      <c r="H13" s="38">
        <v>3027</v>
      </c>
      <c r="I13" s="40">
        <f t="shared" si="0"/>
        <v>219</v>
      </c>
      <c r="J13" s="41"/>
      <c r="K13" s="39">
        <v>4423</v>
      </c>
      <c r="L13" s="40">
        <f t="shared" si="1"/>
        <v>4204</v>
      </c>
      <c r="M13" s="39">
        <v>0</v>
      </c>
      <c r="N13" s="41"/>
      <c r="O13" s="39">
        <v>0</v>
      </c>
      <c r="P13" s="39">
        <v>0</v>
      </c>
      <c r="Q13" s="39">
        <v>4204</v>
      </c>
      <c r="R13" s="39">
        <v>0</v>
      </c>
      <c r="S13" s="39">
        <v>0</v>
      </c>
      <c r="T13" s="39">
        <v>0</v>
      </c>
      <c r="U13" s="40">
        <f t="shared" si="2"/>
        <v>4204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0</v>
      </c>
      <c r="F14" s="38">
        <v>0</v>
      </c>
      <c r="G14" s="39">
        <v>5890</v>
      </c>
      <c r="H14" s="38">
        <v>5926</v>
      </c>
      <c r="I14" s="40">
        <f t="shared" si="0"/>
        <v>36</v>
      </c>
      <c r="J14" s="41"/>
      <c r="K14" s="39">
        <v>6767</v>
      </c>
      <c r="L14" s="40">
        <f t="shared" si="1"/>
        <v>6731</v>
      </c>
      <c r="M14" s="39">
        <v>0</v>
      </c>
      <c r="N14" s="41"/>
      <c r="O14" s="39">
        <v>4802</v>
      </c>
      <c r="P14" s="39">
        <v>0</v>
      </c>
      <c r="Q14" s="39">
        <v>842</v>
      </c>
      <c r="R14" s="39">
        <v>0</v>
      </c>
      <c r="S14" s="39">
        <v>0</v>
      </c>
      <c r="T14" s="39">
        <v>1087</v>
      </c>
      <c r="U14" s="40">
        <f t="shared" si="2"/>
        <v>6731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0</v>
      </c>
      <c r="F16" s="38">
        <v>0</v>
      </c>
      <c r="G16" s="38">
        <v>8992</v>
      </c>
      <c r="H16" s="38">
        <v>6087</v>
      </c>
      <c r="I16" s="40">
        <f t="shared" si="0"/>
        <v>-2905</v>
      </c>
      <c r="J16" s="41"/>
      <c r="K16" s="39">
        <v>7606</v>
      </c>
      <c r="L16" s="40">
        <f t="shared" si="1"/>
        <v>10511</v>
      </c>
      <c r="M16" s="39">
        <v>0</v>
      </c>
      <c r="N16" s="41"/>
      <c r="O16" s="39">
        <v>7016</v>
      </c>
      <c r="P16" s="39">
        <v>0</v>
      </c>
      <c r="Q16" s="39">
        <v>74</v>
      </c>
      <c r="R16" s="39">
        <v>3421</v>
      </c>
      <c r="S16" s="39">
        <v>0</v>
      </c>
      <c r="T16" s="39">
        <v>0</v>
      </c>
      <c r="U16" s="40">
        <f t="shared" si="2"/>
        <v>10511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45</v>
      </c>
      <c r="G17" s="38">
        <v>33295</v>
      </c>
      <c r="H17" s="38">
        <v>27097</v>
      </c>
      <c r="I17" s="40">
        <f t="shared" si="0"/>
        <v>-6198</v>
      </c>
      <c r="J17" s="41"/>
      <c r="K17" s="39">
        <v>42892.19</v>
      </c>
      <c r="L17" s="40">
        <f t="shared" si="1"/>
        <v>49135.19</v>
      </c>
      <c r="M17" s="39">
        <v>0</v>
      </c>
      <c r="N17" s="41"/>
      <c r="O17" s="39">
        <v>0</v>
      </c>
      <c r="P17" s="39">
        <v>0</v>
      </c>
      <c r="Q17" s="39">
        <v>35386</v>
      </c>
      <c r="R17" s="39">
        <v>13749.19</v>
      </c>
      <c r="S17" s="39">
        <v>0</v>
      </c>
      <c r="T17" s="39">
        <v>0</v>
      </c>
      <c r="U17" s="40">
        <f t="shared" si="2"/>
        <v>49135.19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38996.05</v>
      </c>
      <c r="E18" s="43">
        <f t="shared" si="3"/>
        <v>0</v>
      </c>
      <c r="F18" s="43">
        <f t="shared" si="3"/>
        <v>13365</v>
      </c>
      <c r="G18" s="43">
        <f t="shared" si="3"/>
        <v>111827.23999999999</v>
      </c>
      <c r="H18" s="43">
        <f t="shared" si="3"/>
        <v>99886.68</v>
      </c>
      <c r="I18" s="44">
        <f t="shared" si="3"/>
        <v>-11940.559999999998</v>
      </c>
      <c r="J18" s="43">
        <f t="shared" si="3"/>
        <v>0</v>
      </c>
      <c r="K18" s="45">
        <f t="shared" si="3"/>
        <v>279137.19</v>
      </c>
      <c r="L18" s="44">
        <f t="shared" si="3"/>
        <v>343438.8</v>
      </c>
      <c r="M18" s="44">
        <f t="shared" si="3"/>
        <v>17424</v>
      </c>
      <c r="N18" s="44">
        <f t="shared" si="3"/>
        <v>0</v>
      </c>
      <c r="O18" s="43">
        <f t="shared" si="3"/>
        <v>38377</v>
      </c>
      <c r="P18" s="43">
        <f t="shared" si="3"/>
        <v>0</v>
      </c>
      <c r="Q18" s="43">
        <f t="shared" si="3"/>
        <v>137699</v>
      </c>
      <c r="R18" s="43">
        <f t="shared" si="3"/>
        <v>60343.19</v>
      </c>
      <c r="S18" s="43">
        <f t="shared" si="3"/>
        <v>448.71</v>
      </c>
      <c r="T18" s="43">
        <f t="shared" si="3"/>
        <v>89146.9</v>
      </c>
      <c r="U18" s="44">
        <f t="shared" si="3"/>
        <v>343438.8</v>
      </c>
    </row>
    <row r="22" spans="7:10" ht="15" customHeight="1">
      <c r="G22" s="58" t="s">
        <v>79</v>
      </c>
      <c r="H22" s="58"/>
      <c r="I22" s="58"/>
      <c r="J22" s="7">
        <f>+('semilavorati mensile'!J28)-('semilavorati mensile'!K28+'monomeri mensile'!K18)</f>
        <v>996.3499999998603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R4:R6"/>
    <mergeCell ref="S4:S6"/>
    <mergeCell ref="H4:H6"/>
    <mergeCell ref="I4:I6"/>
    <mergeCell ref="J4:J6"/>
    <mergeCell ref="K4:K6"/>
    <mergeCell ref="L4:L6"/>
    <mergeCell ref="M4:M6"/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140625" style="0" customWidth="1"/>
    <col min="2" max="2" width="32.8515625" style="0" customWidth="1"/>
    <col min="3" max="3" width="12.140625" style="0" customWidth="1"/>
    <col min="4" max="4" width="11.00390625" style="0" customWidth="1"/>
    <col min="5" max="5" width="9.7109375" style="0" customWidth="1"/>
    <col min="6" max="6" width="11.421875" style="0" customWidth="1"/>
    <col min="7" max="7" width="11.57421875" style="0" customWidth="1"/>
    <col min="8" max="9" width="11.28125" style="0" customWidth="1"/>
    <col min="10" max="10" width="13.00390625" style="0" customWidth="1"/>
    <col min="11" max="11" width="11.00390625" style="0" customWidth="1"/>
    <col min="12" max="13" width="10.8515625" style="0" customWidth="1"/>
    <col min="14" max="14" width="9.710937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00390625" style="0" customWidth="1"/>
    <col min="19" max="19" width="10.8515625" style="0" customWidth="1"/>
    <col min="20" max="20" width="9.7109375" style="0" customWidth="1"/>
    <col min="21" max="21" width="12.8515625" style="0" customWidth="1"/>
  </cols>
  <sheetData>
    <row r="1" spans="1:21" ht="21" customHeight="1">
      <c r="A1" s="14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1</v>
      </c>
      <c r="N1" s="48"/>
      <c r="O1" s="48"/>
      <c r="P1" s="48"/>
      <c r="Q1" s="48"/>
      <c r="R1" s="48"/>
      <c r="S1" s="48"/>
      <c r="T1" s="48"/>
      <c r="U1" s="48"/>
    </row>
    <row r="2" spans="1:21" ht="21" customHeight="1">
      <c r="A2" s="15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 t="s">
        <v>3</v>
      </c>
      <c r="N2" s="50"/>
      <c r="O2" s="50"/>
      <c r="P2" s="50"/>
      <c r="Q2" s="50"/>
      <c r="R2" s="50"/>
      <c r="S2" s="50"/>
      <c r="T2" s="50"/>
      <c r="U2" s="50"/>
    </row>
    <row r="3" spans="1:21" ht="16.5" customHeight="1">
      <c r="A3" s="12"/>
      <c r="B3" s="21"/>
      <c r="C3" s="54" t="s">
        <v>4</v>
      </c>
      <c r="D3" s="54"/>
      <c r="E3" s="54"/>
      <c r="F3" s="54"/>
      <c r="G3" s="54"/>
      <c r="H3" s="54"/>
      <c r="I3" s="54"/>
      <c r="J3" s="54"/>
      <c r="K3" s="54"/>
      <c r="L3" s="54"/>
      <c r="M3" s="55" t="s">
        <v>5</v>
      </c>
      <c r="N3" s="55"/>
      <c r="O3" s="55"/>
      <c r="P3" s="55"/>
      <c r="Q3" s="55"/>
      <c r="R3" s="55"/>
      <c r="S3" s="55"/>
      <c r="T3" s="55"/>
      <c r="U3" s="55"/>
    </row>
    <row r="4" spans="1:21" ht="12.75" customHeight="1">
      <c r="A4" s="65" t="s">
        <v>81</v>
      </c>
      <c r="B4" s="57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52" t="s">
        <v>80</v>
      </c>
      <c r="B5" s="53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24.5" customHeight="1">
      <c r="A6" s="52"/>
      <c r="B6" s="53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1" t="s">
        <v>47</v>
      </c>
      <c r="B8" s="51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29630</v>
      </c>
      <c r="D9" s="24">
        <v>0</v>
      </c>
      <c r="E9" s="24">
        <v>3078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21925</v>
      </c>
      <c r="K9" s="27">
        <v>276654.28</v>
      </c>
      <c r="L9" s="28">
        <f aca="true" t="shared" si="1" ref="L9:L26">C9+D9+E9+F9-(I9+J9)+K9</f>
        <v>287437.28</v>
      </c>
      <c r="M9" s="25">
        <v>16250</v>
      </c>
      <c r="N9" s="29">
        <v>27035</v>
      </c>
      <c r="O9" s="25">
        <v>0</v>
      </c>
      <c r="P9" s="25">
        <v>0</v>
      </c>
      <c r="Q9" s="25">
        <v>0</v>
      </c>
      <c r="R9" s="25">
        <v>0</v>
      </c>
      <c r="S9" s="25">
        <v>238521.28</v>
      </c>
      <c r="T9" s="30">
        <v>5631</v>
      </c>
      <c r="U9" s="31">
        <f aca="true" t="shared" si="2" ref="U9:U19">SUM(M9:T9)</f>
        <v>287437.28</v>
      </c>
    </row>
    <row r="10" spans="1:21" ht="15" customHeight="1">
      <c r="A10" s="17">
        <v>2</v>
      </c>
      <c r="B10" s="17" t="s">
        <v>49</v>
      </c>
      <c r="C10" s="24">
        <v>50129</v>
      </c>
      <c r="D10" s="24">
        <v>0</v>
      </c>
      <c r="E10" s="24">
        <v>42</v>
      </c>
      <c r="F10" s="25">
        <v>29599</v>
      </c>
      <c r="G10" s="25">
        <v>9391</v>
      </c>
      <c r="H10" s="25">
        <v>8683</v>
      </c>
      <c r="I10" s="26">
        <f t="shared" si="0"/>
        <v>-708</v>
      </c>
      <c r="J10" s="25">
        <v>81894</v>
      </c>
      <c r="K10" s="27">
        <v>51207</v>
      </c>
      <c r="L10" s="28">
        <f t="shared" si="1"/>
        <v>49791</v>
      </c>
      <c r="M10" s="25">
        <v>26227</v>
      </c>
      <c r="N10" s="29">
        <v>0</v>
      </c>
      <c r="O10" s="25">
        <v>23007</v>
      </c>
      <c r="P10" s="25">
        <v>0</v>
      </c>
      <c r="Q10" s="25">
        <v>506</v>
      </c>
      <c r="R10" s="25">
        <v>0</v>
      </c>
      <c r="S10" s="25">
        <v>0</v>
      </c>
      <c r="T10" s="30">
        <v>51</v>
      </c>
      <c r="U10" s="31">
        <f t="shared" si="2"/>
        <v>49791</v>
      </c>
    </row>
    <row r="11" spans="1:21" ht="15" customHeight="1">
      <c r="A11" s="18">
        <v>3</v>
      </c>
      <c r="B11" s="18" t="s">
        <v>50</v>
      </c>
      <c r="C11" s="24">
        <v>677050</v>
      </c>
      <c r="D11" s="24">
        <v>49113</v>
      </c>
      <c r="E11" s="24">
        <v>0</v>
      </c>
      <c r="F11" s="24">
        <v>707997</v>
      </c>
      <c r="G11" s="25">
        <v>66562</v>
      </c>
      <c r="H11" s="25">
        <v>74703</v>
      </c>
      <c r="I11" s="26">
        <f t="shared" si="0"/>
        <v>8141</v>
      </c>
      <c r="J11" s="25">
        <v>1426019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324235</v>
      </c>
      <c r="D12" s="24">
        <v>0</v>
      </c>
      <c r="E12" s="24">
        <v>0</v>
      </c>
      <c r="F12" s="25">
        <v>0</v>
      </c>
      <c r="G12" s="25">
        <v>31984</v>
      </c>
      <c r="H12" s="24">
        <v>39309</v>
      </c>
      <c r="I12" s="26">
        <f t="shared" si="0"/>
        <v>7325</v>
      </c>
      <c r="J12" s="25">
        <v>316910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133023</v>
      </c>
      <c r="D13" s="24">
        <v>0</v>
      </c>
      <c r="E13" s="24">
        <v>0</v>
      </c>
      <c r="F13" s="25">
        <v>167451</v>
      </c>
      <c r="G13" s="25">
        <v>52093</v>
      </c>
      <c r="H13" s="25">
        <v>68024</v>
      </c>
      <c r="I13" s="26">
        <f t="shared" si="0"/>
        <v>15931</v>
      </c>
      <c r="J13" s="25">
        <v>290847</v>
      </c>
      <c r="K13" s="27">
        <v>235379</v>
      </c>
      <c r="L13" s="28">
        <f t="shared" si="1"/>
        <v>229075</v>
      </c>
      <c r="M13" s="25">
        <v>0</v>
      </c>
      <c r="N13" s="29">
        <v>0</v>
      </c>
      <c r="O13" s="25">
        <v>0</v>
      </c>
      <c r="P13" s="25">
        <v>0</v>
      </c>
      <c r="Q13" s="25">
        <v>100662</v>
      </c>
      <c r="R13" s="25">
        <v>128413</v>
      </c>
      <c r="S13" s="25">
        <v>0</v>
      </c>
      <c r="T13" s="30">
        <v>0</v>
      </c>
      <c r="U13" s="31">
        <f t="shared" si="2"/>
        <v>229075</v>
      </c>
    </row>
    <row r="14" spans="1:21" ht="15" customHeight="1">
      <c r="A14" s="17">
        <v>6</v>
      </c>
      <c r="B14" s="17" t="s">
        <v>53</v>
      </c>
      <c r="C14" s="24">
        <v>104618</v>
      </c>
      <c r="D14" s="25">
        <v>0</v>
      </c>
      <c r="E14" s="25">
        <v>0</v>
      </c>
      <c r="F14" s="25">
        <v>0</v>
      </c>
      <c r="G14" s="25">
        <v>4905</v>
      </c>
      <c r="H14" s="25">
        <v>8236</v>
      </c>
      <c r="I14" s="26">
        <f t="shared" si="0"/>
        <v>3331</v>
      </c>
      <c r="J14" s="25">
        <v>103926</v>
      </c>
      <c r="K14" s="27">
        <v>79365</v>
      </c>
      <c r="L14" s="28">
        <f t="shared" si="1"/>
        <v>76726</v>
      </c>
      <c r="M14" s="25">
        <v>72558</v>
      </c>
      <c r="N14" s="29">
        <v>0</v>
      </c>
      <c r="O14" s="25">
        <v>0</v>
      </c>
      <c r="P14" s="25">
        <v>0</v>
      </c>
      <c r="Q14" s="25">
        <v>0</v>
      </c>
      <c r="R14" s="25">
        <v>3473</v>
      </c>
      <c r="S14" s="25">
        <v>695</v>
      </c>
      <c r="T14" s="30">
        <v>0</v>
      </c>
      <c r="U14" s="31">
        <f t="shared" si="2"/>
        <v>76726</v>
      </c>
    </row>
    <row r="15" spans="1:21" ht="15" customHeight="1">
      <c r="A15" s="17">
        <v>7</v>
      </c>
      <c r="B15" s="17" t="s">
        <v>54</v>
      </c>
      <c r="C15" s="24">
        <v>32371</v>
      </c>
      <c r="D15" s="25">
        <v>0</v>
      </c>
      <c r="E15" s="25">
        <v>0</v>
      </c>
      <c r="F15" s="25">
        <v>21035.83</v>
      </c>
      <c r="G15" s="25">
        <v>11376.47</v>
      </c>
      <c r="H15" s="25">
        <v>14215.21</v>
      </c>
      <c r="I15" s="26">
        <f t="shared" si="0"/>
        <v>2838.74</v>
      </c>
      <c r="J15" s="25">
        <v>38149.08</v>
      </c>
      <c r="K15" s="27">
        <v>0</v>
      </c>
      <c r="L15" s="28">
        <f t="shared" si="1"/>
        <v>12419.010000000002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12419</v>
      </c>
      <c r="T15" s="30">
        <v>0</v>
      </c>
      <c r="U15" s="31">
        <f t="shared" si="2"/>
        <v>12419</v>
      </c>
    </row>
    <row r="16" spans="1:21" ht="15" customHeight="1">
      <c r="A16" s="17">
        <v>8</v>
      </c>
      <c r="B16" s="17" t="s">
        <v>55</v>
      </c>
      <c r="C16" s="24">
        <v>17599</v>
      </c>
      <c r="D16" s="25">
        <v>32579.66</v>
      </c>
      <c r="E16" s="25">
        <v>0</v>
      </c>
      <c r="F16" s="25">
        <v>0</v>
      </c>
      <c r="G16" s="25">
        <v>30083.62</v>
      </c>
      <c r="H16" s="25">
        <v>28477.41</v>
      </c>
      <c r="I16" s="26">
        <f t="shared" si="0"/>
        <v>-1606.2099999999991</v>
      </c>
      <c r="J16" s="25">
        <v>22379.09</v>
      </c>
      <c r="K16" s="27">
        <v>50770</v>
      </c>
      <c r="L16" s="28">
        <f t="shared" si="1"/>
        <v>80175.78</v>
      </c>
      <c r="M16" s="25">
        <v>0</v>
      </c>
      <c r="N16" s="29">
        <v>8906.78</v>
      </c>
      <c r="O16" s="25">
        <v>9291</v>
      </c>
      <c r="P16" s="25">
        <v>0</v>
      </c>
      <c r="Q16" s="25">
        <v>32873</v>
      </c>
      <c r="R16" s="25">
        <v>10859</v>
      </c>
      <c r="S16" s="25">
        <v>18246</v>
      </c>
      <c r="T16" s="30">
        <v>0</v>
      </c>
      <c r="U16" s="31">
        <f t="shared" si="2"/>
        <v>80175.78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2437</v>
      </c>
      <c r="F17" s="25">
        <v>0</v>
      </c>
      <c r="G17" s="25">
        <v>8004</v>
      </c>
      <c r="H17" s="25">
        <v>7772</v>
      </c>
      <c r="I17" s="26">
        <f t="shared" si="0"/>
        <v>-232</v>
      </c>
      <c r="J17" s="25">
        <v>2922</v>
      </c>
      <c r="K17" s="27">
        <v>253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6183.96</v>
      </c>
      <c r="F19" s="25">
        <v>47898.6</v>
      </c>
      <c r="G19" s="25">
        <v>16289.18</v>
      </c>
      <c r="H19" s="25">
        <v>26729.18</v>
      </c>
      <c r="I19" s="26">
        <f t="shared" si="0"/>
        <v>10440</v>
      </c>
      <c r="J19" s="25">
        <v>25696.62</v>
      </c>
      <c r="K19" s="27">
        <v>25507.71</v>
      </c>
      <c r="L19" s="28">
        <f t="shared" si="1"/>
        <v>43453.65</v>
      </c>
      <c r="M19" s="25">
        <v>0</v>
      </c>
      <c r="N19" s="29">
        <v>0</v>
      </c>
      <c r="O19" s="25">
        <v>0</v>
      </c>
      <c r="P19" s="25">
        <v>0</v>
      </c>
      <c r="Q19" s="25">
        <v>6894.56</v>
      </c>
      <c r="R19" s="25">
        <v>18693.74</v>
      </c>
      <c r="S19" s="25">
        <v>17865.33</v>
      </c>
      <c r="T19" s="30">
        <v>0</v>
      </c>
      <c r="U19" s="31">
        <f t="shared" si="2"/>
        <v>43453.630000000005</v>
      </c>
    </row>
    <row r="20" spans="1:21" ht="15" customHeight="1">
      <c r="A20" s="19"/>
      <c r="B20" s="19" t="s">
        <v>59</v>
      </c>
      <c r="C20" s="32">
        <f aca="true" t="shared" si="3" ref="C20:K20">SUM(C9:C19)</f>
        <v>1368655</v>
      </c>
      <c r="D20" s="32">
        <f t="shared" si="3"/>
        <v>81692.66</v>
      </c>
      <c r="E20" s="32">
        <f t="shared" si="3"/>
        <v>11740.96</v>
      </c>
      <c r="F20" s="32">
        <f t="shared" si="3"/>
        <v>973981.4299999999</v>
      </c>
      <c r="G20" s="32">
        <f t="shared" si="3"/>
        <v>230688.27</v>
      </c>
      <c r="H20" s="32">
        <f t="shared" si="3"/>
        <v>276148.8</v>
      </c>
      <c r="I20" s="32">
        <f t="shared" si="3"/>
        <v>45460.53</v>
      </c>
      <c r="J20" s="32">
        <f t="shared" si="3"/>
        <v>2330667.79</v>
      </c>
      <c r="K20" s="32">
        <f t="shared" si="3"/>
        <v>719135.99</v>
      </c>
      <c r="L20" s="33">
        <f t="shared" si="1"/>
        <v>779077.72</v>
      </c>
      <c r="M20" s="32">
        <f aca="true" t="shared" si="4" ref="M20:U20">SUM(M9:M19)</f>
        <v>115035</v>
      </c>
      <c r="N20" s="32">
        <f t="shared" si="4"/>
        <v>35941.78</v>
      </c>
      <c r="O20" s="32">
        <f t="shared" si="4"/>
        <v>32298</v>
      </c>
      <c r="P20" s="32">
        <f t="shared" si="4"/>
        <v>0</v>
      </c>
      <c r="Q20" s="32">
        <f t="shared" si="4"/>
        <v>140935.56</v>
      </c>
      <c r="R20" s="32">
        <f t="shared" si="4"/>
        <v>161438.74</v>
      </c>
      <c r="S20" s="32">
        <f t="shared" si="4"/>
        <v>287746.61000000004</v>
      </c>
      <c r="T20" s="32">
        <f t="shared" si="4"/>
        <v>5682</v>
      </c>
      <c r="U20" s="34">
        <f t="shared" si="4"/>
        <v>779077.6900000001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105738</v>
      </c>
      <c r="E21" s="25">
        <v>0</v>
      </c>
      <c r="F21" s="25">
        <v>0</v>
      </c>
      <c r="G21" s="25">
        <v>12744</v>
      </c>
      <c r="H21" s="25">
        <v>12055</v>
      </c>
      <c r="I21" s="26">
        <f>+H21-G21</f>
        <v>-689</v>
      </c>
      <c r="J21" s="25">
        <v>144749</v>
      </c>
      <c r="K21" s="27">
        <v>179281</v>
      </c>
      <c r="L21" s="28">
        <f t="shared" si="1"/>
        <v>140959</v>
      </c>
      <c r="M21" s="25">
        <v>55679</v>
      </c>
      <c r="N21" s="29">
        <v>0</v>
      </c>
      <c r="O21" s="25">
        <v>42642</v>
      </c>
      <c r="P21" s="25">
        <v>0</v>
      </c>
      <c r="Q21" s="25">
        <v>35773</v>
      </c>
      <c r="R21" s="25">
        <v>4296</v>
      </c>
      <c r="S21" s="25">
        <v>2569</v>
      </c>
      <c r="T21" s="30">
        <v>0</v>
      </c>
      <c r="U21" s="31">
        <f>SUM(M21:T21)</f>
        <v>140959</v>
      </c>
    </row>
    <row r="22" spans="1:21" ht="15" customHeight="1">
      <c r="A22" s="17">
        <v>13</v>
      </c>
      <c r="B22" s="17" t="s">
        <v>61</v>
      </c>
      <c r="C22" s="24">
        <v>19636</v>
      </c>
      <c r="D22" s="25">
        <v>9184</v>
      </c>
      <c r="E22" s="25">
        <v>5003</v>
      </c>
      <c r="F22" s="25">
        <v>21094</v>
      </c>
      <c r="G22" s="25">
        <v>65202</v>
      </c>
      <c r="H22" s="25">
        <v>75044</v>
      </c>
      <c r="I22" s="26">
        <f>+H22-G22</f>
        <v>9842</v>
      </c>
      <c r="J22" s="25">
        <v>137444</v>
      </c>
      <c r="K22" s="27">
        <v>649841</v>
      </c>
      <c r="L22" s="28">
        <f t="shared" si="1"/>
        <v>557472</v>
      </c>
      <c r="M22" s="25">
        <v>378189</v>
      </c>
      <c r="N22" s="29">
        <v>0</v>
      </c>
      <c r="O22" s="25">
        <v>98274</v>
      </c>
      <c r="P22" s="25">
        <v>0</v>
      </c>
      <c r="Q22" s="25">
        <v>27104</v>
      </c>
      <c r="R22" s="25">
        <v>53905</v>
      </c>
      <c r="S22" s="25">
        <v>0</v>
      </c>
      <c r="T22" s="30">
        <v>0</v>
      </c>
      <c r="U22" s="31">
        <f>SUM(M22:T22)</f>
        <v>557472</v>
      </c>
    </row>
    <row r="23" spans="1:21" ht="15" customHeight="1">
      <c r="A23" s="17">
        <v>14</v>
      </c>
      <c r="B23" s="17" t="s">
        <v>62</v>
      </c>
      <c r="C23" s="24">
        <v>0</v>
      </c>
      <c r="D23" s="25">
        <v>0</v>
      </c>
      <c r="E23" s="25">
        <v>15715</v>
      </c>
      <c r="F23" s="25">
        <v>4022</v>
      </c>
      <c r="G23" s="25">
        <v>18048</v>
      </c>
      <c r="H23" s="25">
        <v>20481</v>
      </c>
      <c r="I23" s="26">
        <f>+H23-G23</f>
        <v>2433</v>
      </c>
      <c r="J23" s="25">
        <v>86555</v>
      </c>
      <c r="K23" s="27">
        <v>72201</v>
      </c>
      <c r="L23" s="28">
        <f t="shared" si="1"/>
        <v>2950</v>
      </c>
      <c r="M23" s="25">
        <v>0</v>
      </c>
      <c r="N23" s="29">
        <v>0</v>
      </c>
      <c r="O23" s="25">
        <v>0</v>
      </c>
      <c r="P23" s="25">
        <v>0</v>
      </c>
      <c r="Q23" s="25">
        <v>2950</v>
      </c>
      <c r="R23" s="25">
        <v>0</v>
      </c>
      <c r="S23" s="25">
        <v>0</v>
      </c>
      <c r="T23" s="30">
        <v>0</v>
      </c>
      <c r="U23" s="31">
        <f>SUM(M23:T23)</f>
        <v>2950</v>
      </c>
    </row>
    <row r="24" spans="1:21" ht="15" customHeight="1">
      <c r="A24" s="19"/>
      <c r="B24" s="19" t="s">
        <v>63</v>
      </c>
      <c r="C24" s="32">
        <f aca="true" t="shared" si="5" ref="C24:K24">SUM(C21:C23)</f>
        <v>19636</v>
      </c>
      <c r="D24" s="32">
        <f t="shared" si="5"/>
        <v>114922</v>
      </c>
      <c r="E24" s="32">
        <f t="shared" si="5"/>
        <v>20718</v>
      </c>
      <c r="F24" s="32">
        <f t="shared" si="5"/>
        <v>25116</v>
      </c>
      <c r="G24" s="32">
        <f t="shared" si="5"/>
        <v>95994</v>
      </c>
      <c r="H24" s="32">
        <f t="shared" si="5"/>
        <v>107580</v>
      </c>
      <c r="I24" s="32">
        <f t="shared" si="5"/>
        <v>11586</v>
      </c>
      <c r="J24" s="32">
        <f t="shared" si="5"/>
        <v>368748</v>
      </c>
      <c r="K24" s="35">
        <f t="shared" si="5"/>
        <v>901323</v>
      </c>
      <c r="L24" s="33">
        <f t="shared" si="1"/>
        <v>701381</v>
      </c>
      <c r="M24" s="32">
        <f aca="true" t="shared" si="6" ref="M24:U24">SUM(M21:M23)</f>
        <v>433868</v>
      </c>
      <c r="N24" s="32">
        <f t="shared" si="6"/>
        <v>0</v>
      </c>
      <c r="O24" s="32">
        <f t="shared" si="6"/>
        <v>140916</v>
      </c>
      <c r="P24" s="32">
        <f t="shared" si="6"/>
        <v>0</v>
      </c>
      <c r="Q24" s="32">
        <f t="shared" si="6"/>
        <v>65827</v>
      </c>
      <c r="R24" s="32">
        <f t="shared" si="6"/>
        <v>58201</v>
      </c>
      <c r="S24" s="32">
        <f t="shared" si="6"/>
        <v>2569</v>
      </c>
      <c r="T24" s="32">
        <f t="shared" si="6"/>
        <v>0</v>
      </c>
      <c r="U24" s="34">
        <f t="shared" si="6"/>
        <v>701381</v>
      </c>
    </row>
    <row r="25" spans="1:21" ht="15" customHeight="1">
      <c r="A25" s="17">
        <v>15</v>
      </c>
      <c r="B25" s="17" t="s">
        <v>64</v>
      </c>
      <c r="C25" s="24">
        <v>56811</v>
      </c>
      <c r="D25" s="25">
        <v>3825.31</v>
      </c>
      <c r="E25" s="25">
        <v>5660.28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3825.31</v>
      </c>
      <c r="K25" s="27">
        <v>0</v>
      </c>
      <c r="L25" s="28">
        <f t="shared" si="1"/>
        <v>62471.28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62471.28</v>
      </c>
      <c r="T25" s="30">
        <v>0</v>
      </c>
      <c r="U25" s="31">
        <f>SUM(M25:T25)</f>
        <v>62471.28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14975</v>
      </c>
      <c r="E26" s="25">
        <v>0</v>
      </c>
      <c r="F26" s="25">
        <v>1484</v>
      </c>
      <c r="G26" s="25">
        <v>1309</v>
      </c>
      <c r="H26" s="25">
        <v>1669</v>
      </c>
      <c r="I26" s="26">
        <f>+H26-G26</f>
        <v>360</v>
      </c>
      <c r="J26" s="25">
        <v>16099</v>
      </c>
      <c r="K26" s="27">
        <v>16099</v>
      </c>
      <c r="L26" s="28">
        <f t="shared" si="1"/>
        <v>16099</v>
      </c>
      <c r="M26" s="25">
        <v>16099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16099</v>
      </c>
    </row>
    <row r="27" spans="1:21" ht="15" customHeight="1">
      <c r="A27" s="19"/>
      <c r="B27" s="19" t="s">
        <v>66</v>
      </c>
      <c r="C27" s="32">
        <f aca="true" t="shared" si="7" ref="C27:I27">SUM(C25:C26)</f>
        <v>56811</v>
      </c>
      <c r="D27" s="32">
        <f t="shared" si="7"/>
        <v>18800.31</v>
      </c>
      <c r="E27" s="32">
        <f t="shared" si="7"/>
        <v>5660.28</v>
      </c>
      <c r="F27" s="32">
        <f t="shared" si="7"/>
        <v>1484</v>
      </c>
      <c r="G27" s="32">
        <f t="shared" si="7"/>
        <v>1309</v>
      </c>
      <c r="H27" s="32">
        <f t="shared" si="7"/>
        <v>1669</v>
      </c>
      <c r="I27" s="32">
        <f t="shared" si="7"/>
        <v>360</v>
      </c>
      <c r="J27" s="32">
        <f>K27+L27-(C27+D27+E27+F27)</f>
        <v>15739</v>
      </c>
      <c r="K27" s="32">
        <f>SUM(J25:J26)</f>
        <v>19924.31</v>
      </c>
      <c r="L27" s="32">
        <f aca="true" t="shared" si="8" ref="L27:U27">SUM(L25:L26)</f>
        <v>78570.28</v>
      </c>
      <c r="M27" s="32">
        <f t="shared" si="8"/>
        <v>16099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62471.28</v>
      </c>
      <c r="T27" s="32">
        <f t="shared" si="8"/>
        <v>0</v>
      </c>
      <c r="U27" s="34">
        <f t="shared" si="8"/>
        <v>78570.28</v>
      </c>
    </row>
    <row r="28" spans="1:21" ht="15" customHeight="1">
      <c r="A28" s="20"/>
      <c r="B28" s="20" t="s">
        <v>67</v>
      </c>
      <c r="C28" s="36">
        <f aca="true" t="shared" si="9" ref="C28:U28">+C20+C24+C27</f>
        <v>1445102</v>
      </c>
      <c r="D28" s="36">
        <f t="shared" si="9"/>
        <v>215414.97</v>
      </c>
      <c r="E28" s="36">
        <f t="shared" si="9"/>
        <v>38119.24</v>
      </c>
      <c r="F28" s="36">
        <f t="shared" si="9"/>
        <v>1000581.4299999999</v>
      </c>
      <c r="G28" s="36">
        <f t="shared" si="9"/>
        <v>327991.27</v>
      </c>
      <c r="H28" s="36">
        <f t="shared" si="9"/>
        <v>385397.8</v>
      </c>
      <c r="I28" s="36">
        <f t="shared" si="9"/>
        <v>57406.53</v>
      </c>
      <c r="J28" s="36">
        <f t="shared" si="9"/>
        <v>2715154.79</v>
      </c>
      <c r="K28" s="36">
        <f t="shared" si="9"/>
        <v>1640383.3</v>
      </c>
      <c r="L28" s="36">
        <f t="shared" si="9"/>
        <v>1559029</v>
      </c>
      <c r="M28" s="36">
        <f t="shared" si="9"/>
        <v>565002</v>
      </c>
      <c r="N28" s="36">
        <f t="shared" si="9"/>
        <v>35941.78</v>
      </c>
      <c r="O28" s="36">
        <f t="shared" si="9"/>
        <v>173214</v>
      </c>
      <c r="P28" s="36">
        <f t="shared" si="9"/>
        <v>0</v>
      </c>
      <c r="Q28" s="36">
        <f t="shared" si="9"/>
        <v>206762.56</v>
      </c>
      <c r="R28" s="36">
        <f t="shared" si="9"/>
        <v>219639.74</v>
      </c>
      <c r="S28" s="36">
        <f t="shared" si="9"/>
        <v>352786.89</v>
      </c>
      <c r="T28" s="36">
        <f t="shared" si="9"/>
        <v>5682</v>
      </c>
      <c r="U28" s="37">
        <f t="shared" si="9"/>
        <v>1559028.97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22.57421875" style="0" customWidth="1"/>
    <col min="3" max="3" width="9.7109375" style="0" customWidth="1"/>
    <col min="4" max="4" width="11.140625" style="0" customWidth="1"/>
    <col min="5" max="6" width="9.7109375" style="0" customWidth="1"/>
    <col min="7" max="7" width="11.57421875" style="0" customWidth="1"/>
    <col min="8" max="8" width="12.28125" style="0" customWidth="1"/>
    <col min="9" max="9" width="9.7109375" style="0" customWidth="1"/>
    <col min="10" max="10" width="11.8515625" style="0" customWidth="1"/>
    <col min="11" max="11" width="12.8515625" style="0" customWidth="1"/>
    <col min="12" max="12" width="11.00390625" style="0" customWidth="1"/>
    <col min="13" max="14" width="9.7109375" style="0" customWidth="1"/>
    <col min="15" max="15" width="11.00390625" style="0" customWidth="1"/>
    <col min="16" max="16" width="9.7109375" style="0" customWidth="1"/>
    <col min="17" max="18" width="11.00390625" style="0" customWidth="1"/>
    <col min="19" max="19" width="9.7109375" style="0" customWidth="1"/>
    <col min="20" max="20" width="11.421875" style="0" customWidth="1"/>
    <col min="21" max="21" width="18.421875" style="0" customWidth="1"/>
  </cols>
  <sheetData>
    <row r="1" spans="1:21" ht="21" customHeight="1">
      <c r="A1" s="14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1</v>
      </c>
      <c r="N1" s="48"/>
      <c r="O1" s="48"/>
      <c r="P1" s="48"/>
      <c r="Q1" s="48"/>
      <c r="R1" s="48"/>
      <c r="S1" s="48"/>
      <c r="T1" s="48"/>
      <c r="U1" s="48"/>
    </row>
    <row r="2" spans="1:21" ht="21" customHeight="1">
      <c r="A2" s="15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 t="s">
        <v>3</v>
      </c>
      <c r="N2" s="50"/>
      <c r="O2" s="50"/>
      <c r="P2" s="50"/>
      <c r="Q2" s="50"/>
      <c r="R2" s="50"/>
      <c r="S2" s="50"/>
      <c r="T2" s="50"/>
      <c r="U2" s="50"/>
    </row>
    <row r="3" spans="1:21" ht="16.5" customHeight="1">
      <c r="A3" s="3"/>
      <c r="B3" s="3"/>
      <c r="C3" s="54" t="s">
        <v>4</v>
      </c>
      <c r="D3" s="54"/>
      <c r="E3" s="54"/>
      <c r="F3" s="54"/>
      <c r="G3" s="54"/>
      <c r="H3" s="54"/>
      <c r="I3" s="54"/>
      <c r="J3" s="54"/>
      <c r="K3" s="54"/>
      <c r="L3" s="54"/>
      <c r="M3" s="55" t="s">
        <v>5</v>
      </c>
      <c r="N3" s="55"/>
      <c r="O3" s="55"/>
      <c r="P3" s="55"/>
      <c r="Q3" s="55"/>
      <c r="R3" s="55"/>
      <c r="S3" s="55"/>
      <c r="T3" s="55"/>
      <c r="U3" s="55"/>
    </row>
    <row r="4" spans="1:21" ht="12.75" customHeight="1">
      <c r="A4" s="63" t="s">
        <v>81</v>
      </c>
      <c r="B4" s="64"/>
      <c r="C4" s="47" t="s">
        <v>6</v>
      </c>
      <c r="D4" s="46" t="s">
        <v>7</v>
      </c>
      <c r="E4" s="47" t="s">
        <v>8</v>
      </c>
      <c r="F4" s="46" t="s">
        <v>9</v>
      </c>
      <c r="G4" s="47" t="s">
        <v>10</v>
      </c>
      <c r="H4" s="46" t="s">
        <v>11</v>
      </c>
      <c r="I4" s="47" t="s">
        <v>12</v>
      </c>
      <c r="J4" s="46" t="s">
        <v>13</v>
      </c>
      <c r="K4" s="47" t="s">
        <v>14</v>
      </c>
      <c r="L4" s="46" t="s">
        <v>15</v>
      </c>
      <c r="M4" s="47" t="s">
        <v>16</v>
      </c>
      <c r="N4" s="46" t="s">
        <v>17</v>
      </c>
      <c r="O4" s="47" t="s">
        <v>18</v>
      </c>
      <c r="P4" s="46" t="s">
        <v>19</v>
      </c>
      <c r="Q4" s="47" t="s">
        <v>20</v>
      </c>
      <c r="R4" s="46" t="s">
        <v>21</v>
      </c>
      <c r="S4" s="47" t="s">
        <v>22</v>
      </c>
      <c r="T4" s="46" t="s">
        <v>23</v>
      </c>
      <c r="U4" s="47" t="s">
        <v>24</v>
      </c>
    </row>
    <row r="5" spans="1:21" ht="15.75" customHeight="1">
      <c r="A5" s="59" t="s">
        <v>80</v>
      </c>
      <c r="B5" s="60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</row>
    <row r="6" spans="1:21" ht="136.5" customHeight="1">
      <c r="A6" s="61"/>
      <c r="B6" s="62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1" t="s">
        <v>68</v>
      </c>
      <c r="B8" s="51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15144</v>
      </c>
      <c r="E9" s="38">
        <v>0</v>
      </c>
      <c r="F9" s="38">
        <v>0</v>
      </c>
      <c r="G9" s="39">
        <v>15530</v>
      </c>
      <c r="H9" s="38">
        <v>14672</v>
      </c>
      <c r="I9" s="40">
        <f aca="true" t="shared" si="0" ref="I9:I17">+H9-G9</f>
        <v>-858</v>
      </c>
      <c r="J9" s="41"/>
      <c r="K9" s="39">
        <v>409943</v>
      </c>
      <c r="L9" s="40">
        <f aca="true" t="shared" si="1" ref="L9:L17">+C9+D9+E9+F9-I9-J9+K9</f>
        <v>425945</v>
      </c>
      <c r="M9" s="39">
        <v>0</v>
      </c>
      <c r="N9" s="41"/>
      <c r="O9" s="39">
        <v>18882</v>
      </c>
      <c r="P9" s="39">
        <v>0</v>
      </c>
      <c r="Q9" s="39">
        <v>105958</v>
      </c>
      <c r="R9" s="39">
        <v>152401</v>
      </c>
      <c r="S9" s="39">
        <v>0</v>
      </c>
      <c r="T9" s="39">
        <v>148704</v>
      </c>
      <c r="U9" s="40">
        <f aca="true" t="shared" si="2" ref="U9:U17">SUM(M9:T9)</f>
        <v>425945</v>
      </c>
    </row>
    <row r="10" spans="1:21" ht="15" customHeight="1">
      <c r="A10" s="1">
        <v>18</v>
      </c>
      <c r="B10" s="1" t="s">
        <v>70</v>
      </c>
      <c r="C10" s="2"/>
      <c r="D10" s="38">
        <v>79299</v>
      </c>
      <c r="E10" s="38">
        <v>2252.48</v>
      </c>
      <c r="F10" s="38">
        <v>0</v>
      </c>
      <c r="G10" s="39">
        <v>15311.61</v>
      </c>
      <c r="H10" s="38">
        <v>20851.96</v>
      </c>
      <c r="I10" s="40">
        <f t="shared" si="0"/>
        <v>5540.3499999999985</v>
      </c>
      <c r="J10" s="41"/>
      <c r="K10" s="39">
        <v>235668</v>
      </c>
      <c r="L10" s="40">
        <f t="shared" si="1"/>
        <v>311679.13</v>
      </c>
      <c r="M10" s="39">
        <v>172</v>
      </c>
      <c r="N10" s="41"/>
      <c r="O10" s="39">
        <v>60652</v>
      </c>
      <c r="P10" s="39">
        <v>0</v>
      </c>
      <c r="Q10" s="39">
        <v>87078</v>
      </c>
      <c r="R10" s="39">
        <v>28363</v>
      </c>
      <c r="S10" s="39">
        <v>1861.13</v>
      </c>
      <c r="T10" s="39">
        <v>133553</v>
      </c>
      <c r="U10" s="40">
        <f t="shared" si="2"/>
        <v>311679.13</v>
      </c>
    </row>
    <row r="11" spans="1:21" ht="15" customHeight="1">
      <c r="A11" s="1">
        <v>19</v>
      </c>
      <c r="B11" s="1" t="s">
        <v>71</v>
      </c>
      <c r="C11" s="2"/>
      <c r="D11" s="38">
        <v>28126.88</v>
      </c>
      <c r="E11" s="38">
        <v>0</v>
      </c>
      <c r="F11" s="38">
        <v>0</v>
      </c>
      <c r="G11" s="39">
        <v>7450.46</v>
      </c>
      <c r="H11" s="38">
        <v>8010.72</v>
      </c>
      <c r="I11" s="40">
        <f t="shared" si="0"/>
        <v>560.2600000000002</v>
      </c>
      <c r="J11" s="41"/>
      <c r="K11" s="39">
        <v>56109</v>
      </c>
      <c r="L11" s="40">
        <f t="shared" si="1"/>
        <v>83675.62</v>
      </c>
      <c r="M11" s="39">
        <v>0</v>
      </c>
      <c r="N11" s="41"/>
      <c r="O11" s="39">
        <v>28127</v>
      </c>
      <c r="P11" s="39">
        <v>0</v>
      </c>
      <c r="Q11" s="39">
        <v>3120</v>
      </c>
      <c r="R11" s="39">
        <v>0</v>
      </c>
      <c r="S11" s="39">
        <v>0</v>
      </c>
      <c r="T11" s="39">
        <v>52428.62</v>
      </c>
      <c r="U11" s="40">
        <f t="shared" si="2"/>
        <v>83675.62</v>
      </c>
    </row>
    <row r="12" spans="1:21" ht="15" customHeight="1">
      <c r="A12" s="1">
        <v>20</v>
      </c>
      <c r="B12" s="1" t="s">
        <v>72</v>
      </c>
      <c r="C12" s="2"/>
      <c r="D12" s="38">
        <v>34813</v>
      </c>
      <c r="E12" s="38">
        <v>0</v>
      </c>
      <c r="F12" s="38">
        <v>49010</v>
      </c>
      <c r="G12" s="39">
        <v>19430</v>
      </c>
      <c r="H12" s="38">
        <v>14215</v>
      </c>
      <c r="I12" s="40">
        <f t="shared" si="0"/>
        <v>-5215</v>
      </c>
      <c r="J12" s="41"/>
      <c r="K12" s="39">
        <v>150478</v>
      </c>
      <c r="L12" s="40">
        <f t="shared" si="1"/>
        <v>239516</v>
      </c>
      <c r="M12" s="39">
        <v>66356</v>
      </c>
      <c r="N12" s="41"/>
      <c r="O12" s="39">
        <v>19128</v>
      </c>
      <c r="P12" s="39">
        <v>0</v>
      </c>
      <c r="Q12" s="39">
        <v>148550</v>
      </c>
      <c r="R12" s="39">
        <v>5003</v>
      </c>
      <c r="S12" s="39">
        <v>0</v>
      </c>
      <c r="T12" s="39">
        <v>479</v>
      </c>
      <c r="U12" s="40">
        <f t="shared" si="2"/>
        <v>239516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3585</v>
      </c>
      <c r="H13" s="38">
        <v>3027</v>
      </c>
      <c r="I13" s="40">
        <f t="shared" si="0"/>
        <v>-558</v>
      </c>
      <c r="J13" s="41"/>
      <c r="K13" s="39">
        <v>18858</v>
      </c>
      <c r="L13" s="40">
        <f t="shared" si="1"/>
        <v>19416</v>
      </c>
      <c r="M13" s="39">
        <v>0</v>
      </c>
      <c r="N13" s="41"/>
      <c r="O13" s="39">
        <v>0</v>
      </c>
      <c r="P13" s="39">
        <v>0</v>
      </c>
      <c r="Q13" s="39">
        <v>15725</v>
      </c>
      <c r="R13" s="39">
        <v>3691</v>
      </c>
      <c r="S13" s="39">
        <v>0</v>
      </c>
      <c r="T13" s="39">
        <v>0</v>
      </c>
      <c r="U13" s="40">
        <f t="shared" si="2"/>
        <v>19416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479</v>
      </c>
      <c r="F14" s="38">
        <v>0</v>
      </c>
      <c r="G14" s="39">
        <v>5927</v>
      </c>
      <c r="H14" s="38">
        <v>5926</v>
      </c>
      <c r="I14" s="40">
        <f t="shared" si="0"/>
        <v>-1</v>
      </c>
      <c r="J14" s="41"/>
      <c r="K14" s="39">
        <v>28417</v>
      </c>
      <c r="L14" s="40">
        <f t="shared" si="1"/>
        <v>28897</v>
      </c>
      <c r="M14" s="39">
        <v>95</v>
      </c>
      <c r="N14" s="41"/>
      <c r="O14" s="39">
        <v>13633</v>
      </c>
      <c r="P14" s="39">
        <v>0</v>
      </c>
      <c r="Q14" s="39">
        <v>5978</v>
      </c>
      <c r="R14" s="39">
        <v>3588</v>
      </c>
      <c r="S14" s="39">
        <v>0</v>
      </c>
      <c r="T14" s="39">
        <v>5603</v>
      </c>
      <c r="U14" s="40">
        <f t="shared" si="2"/>
        <v>28897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590</v>
      </c>
      <c r="F16" s="38">
        <v>0</v>
      </c>
      <c r="G16" s="38">
        <v>7907</v>
      </c>
      <c r="H16" s="38">
        <v>6087</v>
      </c>
      <c r="I16" s="40">
        <f t="shared" si="0"/>
        <v>-1820</v>
      </c>
      <c r="J16" s="41"/>
      <c r="K16" s="39">
        <v>23127</v>
      </c>
      <c r="L16" s="40">
        <f t="shared" si="1"/>
        <v>25537</v>
      </c>
      <c r="M16" s="39">
        <v>0</v>
      </c>
      <c r="N16" s="41"/>
      <c r="O16" s="39">
        <v>16353</v>
      </c>
      <c r="P16" s="39">
        <v>0</v>
      </c>
      <c r="Q16" s="39">
        <v>826</v>
      </c>
      <c r="R16" s="39">
        <v>8358</v>
      </c>
      <c r="S16" s="39">
        <v>0</v>
      </c>
      <c r="T16" s="39">
        <v>0</v>
      </c>
      <c r="U16" s="40">
        <f t="shared" si="2"/>
        <v>25537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79</v>
      </c>
      <c r="G17" s="38">
        <v>35540</v>
      </c>
      <c r="H17" s="38">
        <v>27097</v>
      </c>
      <c r="I17" s="40">
        <f t="shared" si="0"/>
        <v>-8443</v>
      </c>
      <c r="J17" s="41"/>
      <c r="K17" s="39">
        <v>146137.62</v>
      </c>
      <c r="L17" s="40">
        <f t="shared" si="1"/>
        <v>154659.62</v>
      </c>
      <c r="M17" s="39">
        <v>0</v>
      </c>
      <c r="N17" s="41"/>
      <c r="O17" s="39">
        <v>0</v>
      </c>
      <c r="P17" s="39">
        <v>0</v>
      </c>
      <c r="Q17" s="39">
        <v>104249</v>
      </c>
      <c r="R17" s="39">
        <v>50410.62</v>
      </c>
      <c r="S17" s="39">
        <v>0</v>
      </c>
      <c r="T17" s="39">
        <v>0</v>
      </c>
      <c r="U17" s="40">
        <f t="shared" si="2"/>
        <v>154659.62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157382.88</v>
      </c>
      <c r="E18" s="43">
        <f t="shared" si="3"/>
        <v>3321.48</v>
      </c>
      <c r="F18" s="43">
        <f t="shared" si="3"/>
        <v>49089</v>
      </c>
      <c r="G18" s="43">
        <f t="shared" si="3"/>
        <v>110681.07</v>
      </c>
      <c r="H18" s="43">
        <f t="shared" si="3"/>
        <v>99886.68</v>
      </c>
      <c r="I18" s="44">
        <f t="shared" si="3"/>
        <v>-10794.390000000001</v>
      </c>
      <c r="J18" s="43">
        <f t="shared" si="3"/>
        <v>0</v>
      </c>
      <c r="K18" s="45">
        <f t="shared" si="3"/>
        <v>1068737.62</v>
      </c>
      <c r="L18" s="44">
        <f t="shared" si="3"/>
        <v>1289325.37</v>
      </c>
      <c r="M18" s="44">
        <f t="shared" si="3"/>
        <v>66623</v>
      </c>
      <c r="N18" s="44">
        <f t="shared" si="3"/>
        <v>0</v>
      </c>
      <c r="O18" s="43">
        <f t="shared" si="3"/>
        <v>156775</v>
      </c>
      <c r="P18" s="43">
        <f t="shared" si="3"/>
        <v>0</v>
      </c>
      <c r="Q18" s="43">
        <f t="shared" si="3"/>
        <v>471484</v>
      </c>
      <c r="R18" s="43">
        <f t="shared" si="3"/>
        <v>251814.62</v>
      </c>
      <c r="S18" s="43">
        <f t="shared" si="3"/>
        <v>1861.13</v>
      </c>
      <c r="T18" s="43">
        <f t="shared" si="3"/>
        <v>340767.62</v>
      </c>
      <c r="U18" s="44">
        <f t="shared" si="3"/>
        <v>1289325.37</v>
      </c>
    </row>
    <row r="22" spans="7:10" ht="15" customHeight="1">
      <c r="G22" s="58" t="s">
        <v>79</v>
      </c>
      <c r="H22" s="58"/>
      <c r="I22" s="58"/>
      <c r="J22" s="7">
        <f>+('semilavorati aggregato'!J28)-('semilavorati aggregato'!K28+'monomeri aggregato'!K18)</f>
        <v>6033.870000000112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2017-01-24T11:41:01Z</cp:lastPrinted>
  <dcterms:created xsi:type="dcterms:W3CDTF">2016-07-07T13:28:10Z</dcterms:created>
  <dcterms:modified xsi:type="dcterms:W3CDTF">2017-05-16T11:19:21Z</dcterms:modified>
  <cp:category/>
  <cp:version/>
  <cp:contentType/>
  <cp:contentStatus/>
</cp:coreProperties>
</file>