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<sst xmlns="http://schemas.openxmlformats.org/spreadsheetml/2006/main" count="258" uniqueCount="82">
  <si>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</si>
  <si>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</si>
  <si>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</si>
  <si>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</si>
  <si>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</si>
  <si>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</si>
  <si>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</si>
  <si>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</si>
  <si>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</si>
  <si>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</si>
  <si>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</si>
  <si>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</si>
  <si>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</si>
  <si>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</si>
  <si>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</si>
  <si>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</si>
  <si>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</si>
  <si>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</si>
  <si>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</si>
  <si>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</si>
  <si>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</si>
  <si>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</si>
  <si>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</si>
  <si>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</si>
  <si>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</si>
  <si>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marzo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</si>
  <si>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</si>
  <si>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</si>
  <si>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</si>
  <si>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</si>
  <si>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</si>
  <si>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</si>
  <si>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</si>
  <si>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</si>
  <si>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</si>
  <si>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</si>
  <si>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</si>
  <si>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</si>
  <si>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</si>
  <si>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</si>
  <si>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</si>
  <si>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</si>
  <si>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</si>
  <si>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</si>
  <si>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</si>
  <si>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</si>
  <si>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</si>
  <si>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</si>
  <si>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</si>
  <si>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</si>
  <si>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</si>
  <si>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</si>
  <si>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</si>
  <si>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</si>
  <si>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</si>
  <si>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</si>
  <si>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</si>
  <si>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</si>
  <si>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</si>
  <si>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</si>
  <si>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</si>
  <si>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</si>
  <si>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</si>
  <si>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</si>
  <si>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</si>
  <si>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</si>
  <si>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</si>
  <si>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</si>
  <si>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</si>
  <si>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</si>
  <si>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</si>
  <si>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</si>
  <si>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</si>
  <si>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</si>
  <si>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</si>
  <si>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</si>
  <si>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</si>
  <si>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</si>
  <si>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</si>
  <si>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</si>
  <si>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gennaio-marzo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</si>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</sst>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25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1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25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7657</v>
      </c>
      <c r="D9" s="24">
        <v>0</v>
      </c>
      <c r="E9" s="24">
        <v>928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6079</v>
      </c>
      <c r="K9" s="27">
        <v>67823.92</v>
      </c>
      <c r="L9" s="28">
        <f aca="true" t="shared" si="1" ref="L9:L26">C9+D9+E9+F9-(I9+J9)+K9</f>
        <v>70329.92</v>
      </c>
      <c r="M9" s="25">
        <v>4276</v>
      </c>
      <c r="N9" s="29">
        <v>7346</v>
      </c>
      <c r="O9" s="25">
        <v>0</v>
      </c>
      <c r="P9" s="25">
        <v>0</v>
      </c>
      <c r="Q9" s="25">
        <v>0</v>
      </c>
      <c r="R9" s="25">
        <v>0</v>
      </c>
      <c r="S9" s="25">
        <v>57388.92</v>
      </c>
      <c r="T9" s="30">
        <v>1319</v>
      </c>
      <c r="U9" s="31">
        <f aca="true" t="shared" si="2" ref="U9:U19">SUM(M9:T9)</f>
        <v>70329.92</v>
      </c>
    </row>
    <row r="10" spans="1:21" ht="15" customHeight="1">
      <c r="A10" s="17">
        <v>2</v>
      </c>
      <c r="B10" s="17" t="s">
        <v>49</v>
      </c>
      <c r="C10" s="24">
        <v>14619</v>
      </c>
      <c r="D10" s="24">
        <v>0</v>
      </c>
      <c r="E10" s="24">
        <v>25</v>
      </c>
      <c r="F10" s="25">
        <v>7969</v>
      </c>
      <c r="G10" s="25">
        <v>9334</v>
      </c>
      <c r="H10" s="25">
        <v>9612</v>
      </c>
      <c r="I10" s="26">
        <f t="shared" si="0"/>
        <v>278</v>
      </c>
      <c r="J10" s="25">
        <v>24246</v>
      </c>
      <c r="K10" s="27">
        <v>15485</v>
      </c>
      <c r="L10" s="28">
        <f t="shared" si="1"/>
        <v>13574</v>
      </c>
      <c r="M10" s="25">
        <v>6704</v>
      </c>
      <c r="N10" s="29">
        <v>0</v>
      </c>
      <c r="O10" s="25">
        <v>6725</v>
      </c>
      <c r="P10" s="25">
        <v>0</v>
      </c>
      <c r="Q10" s="25">
        <v>136</v>
      </c>
      <c r="R10" s="25">
        <v>0</v>
      </c>
      <c r="S10" s="25">
        <v>0</v>
      </c>
      <c r="T10" s="30">
        <v>9</v>
      </c>
      <c r="U10" s="31">
        <f t="shared" si="2"/>
        <v>13574</v>
      </c>
    </row>
    <row r="11" spans="1:21" ht="15" customHeight="1">
      <c r="A11" s="18">
        <v>3</v>
      </c>
      <c r="B11" s="18" t="s">
        <v>50</v>
      </c>
      <c r="C11" s="24">
        <v>174034</v>
      </c>
      <c r="D11" s="24">
        <v>15457</v>
      </c>
      <c r="E11" s="24">
        <v>0</v>
      </c>
      <c r="F11" s="24">
        <v>158163</v>
      </c>
      <c r="G11" s="25">
        <v>99898</v>
      </c>
      <c r="H11" s="25">
        <v>110945</v>
      </c>
      <c r="I11" s="26">
        <f t="shared" si="0"/>
        <v>11047</v>
      </c>
      <c r="J11" s="25">
        <v>336607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91584</v>
      </c>
      <c r="D12" s="24">
        <v>0</v>
      </c>
      <c r="E12" s="24">
        <v>0</v>
      </c>
      <c r="F12" s="25">
        <v>0</v>
      </c>
      <c r="G12" s="25">
        <v>27161</v>
      </c>
      <c r="H12" s="24">
        <v>37195</v>
      </c>
      <c r="I12" s="26">
        <f t="shared" si="0"/>
        <v>10034</v>
      </c>
      <c r="J12" s="25">
        <v>81550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35303</v>
      </c>
      <c r="D13" s="24">
        <v>0</v>
      </c>
      <c r="E13" s="24">
        <v>0</v>
      </c>
      <c r="F13" s="25">
        <v>63410</v>
      </c>
      <c r="G13" s="25">
        <v>29686</v>
      </c>
      <c r="H13" s="25">
        <v>31856</v>
      </c>
      <c r="I13" s="26">
        <f t="shared" si="0"/>
        <v>2170</v>
      </c>
      <c r="J13" s="25">
        <v>82902</v>
      </c>
      <c r="K13" s="27">
        <v>68612</v>
      </c>
      <c r="L13" s="28">
        <f t="shared" si="1"/>
        <v>82253</v>
      </c>
      <c r="M13" s="25">
        <v>0</v>
      </c>
      <c r="N13" s="29">
        <v>0</v>
      </c>
      <c r="O13" s="25">
        <v>0</v>
      </c>
      <c r="P13" s="25">
        <v>0</v>
      </c>
      <c r="Q13" s="25">
        <v>27392</v>
      </c>
      <c r="R13" s="25">
        <v>54861</v>
      </c>
      <c r="S13" s="25">
        <v>0</v>
      </c>
      <c r="T13" s="30">
        <v>0</v>
      </c>
      <c r="U13" s="31">
        <f t="shared" si="2"/>
        <v>82253</v>
      </c>
    </row>
    <row r="14" spans="1:21" ht="15" customHeight="1">
      <c r="A14" s="17">
        <v>6</v>
      </c>
      <c r="B14" s="17" t="s">
        <v>53</v>
      </c>
      <c r="C14" s="24">
        <v>15503</v>
      </c>
      <c r="D14" s="25">
        <v>0</v>
      </c>
      <c r="E14" s="25">
        <v>0</v>
      </c>
      <c r="F14" s="25">
        <v>0</v>
      </c>
      <c r="G14" s="25">
        <v>9537</v>
      </c>
      <c r="H14" s="25">
        <v>10151</v>
      </c>
      <c r="I14" s="26">
        <f t="shared" si="0"/>
        <v>614</v>
      </c>
      <c r="J14" s="25">
        <v>13543</v>
      </c>
      <c r="K14" s="27">
        <v>10527</v>
      </c>
      <c r="L14" s="28">
        <f t="shared" si="1"/>
        <v>11873</v>
      </c>
      <c r="M14" s="25">
        <v>11708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165</v>
      </c>
      <c r="T14" s="30">
        <v>0</v>
      </c>
      <c r="U14" s="31">
        <f t="shared" si="2"/>
        <v>11873</v>
      </c>
    </row>
    <row r="15" spans="1:21" ht="15" customHeight="1">
      <c r="A15" s="17">
        <v>7</v>
      </c>
      <c r="B15" s="17" t="s">
        <v>54</v>
      </c>
      <c r="C15" s="24">
        <v>9879</v>
      </c>
      <c r="D15" s="25">
        <v>0</v>
      </c>
      <c r="E15" s="25">
        <v>0</v>
      </c>
      <c r="F15" s="25">
        <v>5370.54</v>
      </c>
      <c r="G15" s="25">
        <v>10890.43</v>
      </c>
      <c r="H15" s="25">
        <v>12271.65</v>
      </c>
      <c r="I15" s="26">
        <f t="shared" si="0"/>
        <v>1381.2199999999993</v>
      </c>
      <c r="J15" s="25">
        <v>10637.32</v>
      </c>
      <c r="K15" s="27">
        <v>0</v>
      </c>
      <c r="L15" s="28">
        <f t="shared" si="1"/>
        <v>3231.000000000002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3231</v>
      </c>
      <c r="T15" s="30">
        <v>0</v>
      </c>
      <c r="U15" s="31">
        <f t="shared" si="2"/>
        <v>3231</v>
      </c>
    </row>
    <row r="16" spans="1:21" ht="15" customHeight="1">
      <c r="A16" s="17">
        <v>8</v>
      </c>
      <c r="B16" s="17" t="s">
        <v>55</v>
      </c>
      <c r="C16" s="24">
        <v>5528</v>
      </c>
      <c r="D16" s="25">
        <v>5977.52</v>
      </c>
      <c r="E16" s="25">
        <v>0</v>
      </c>
      <c r="F16" s="25">
        <v>0</v>
      </c>
      <c r="G16" s="25">
        <v>31274.71</v>
      </c>
      <c r="H16" s="25">
        <v>32180.24</v>
      </c>
      <c r="I16" s="26">
        <f t="shared" si="0"/>
        <v>905.5300000000025</v>
      </c>
      <c r="J16" s="25">
        <v>5527.1</v>
      </c>
      <c r="K16" s="27">
        <v>11496</v>
      </c>
      <c r="L16" s="28">
        <f t="shared" si="1"/>
        <v>16568.89</v>
      </c>
      <c r="M16" s="25">
        <v>0</v>
      </c>
      <c r="N16" s="29">
        <v>2338.89</v>
      </c>
      <c r="O16" s="25">
        <v>3128</v>
      </c>
      <c r="P16" s="25">
        <v>0</v>
      </c>
      <c r="Q16" s="25">
        <v>5927</v>
      </c>
      <c r="R16" s="25">
        <v>0</v>
      </c>
      <c r="S16" s="25">
        <v>5175</v>
      </c>
      <c r="T16" s="30">
        <v>0</v>
      </c>
      <c r="U16" s="31">
        <f t="shared" si="2"/>
        <v>16568.89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861</v>
      </c>
      <c r="F17" s="25">
        <v>0</v>
      </c>
      <c r="G17" s="25">
        <v>7781</v>
      </c>
      <c r="H17" s="25">
        <v>7166</v>
      </c>
      <c r="I17" s="26">
        <f t="shared" si="0"/>
        <v>-615</v>
      </c>
      <c r="J17" s="25">
        <v>1476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3049.4</v>
      </c>
      <c r="F19" s="25">
        <v>15192.22</v>
      </c>
      <c r="G19" s="25">
        <v>14192.69</v>
      </c>
      <c r="H19" s="25">
        <v>22418.51</v>
      </c>
      <c r="I19" s="26">
        <f t="shared" si="0"/>
        <v>8225.819999999998</v>
      </c>
      <c r="J19" s="25">
        <v>5725.26</v>
      </c>
      <c r="K19" s="27">
        <v>6705.98</v>
      </c>
      <c r="L19" s="28">
        <f t="shared" si="1"/>
        <v>10996.52</v>
      </c>
      <c r="M19" s="25">
        <v>0</v>
      </c>
      <c r="N19" s="29">
        <v>0</v>
      </c>
      <c r="O19" s="25">
        <v>0</v>
      </c>
      <c r="P19" s="25">
        <v>0</v>
      </c>
      <c r="Q19" s="25">
        <v>1806.14</v>
      </c>
      <c r="R19" s="25">
        <v>4887.61</v>
      </c>
      <c r="S19" s="25">
        <v>4302.77</v>
      </c>
      <c r="T19" s="30">
        <v>0</v>
      </c>
      <c r="U19" s="31">
        <f t="shared" si="2"/>
        <v>10996.52</v>
      </c>
    </row>
    <row r="20" spans="1:21" ht="15" customHeight="1">
      <c r="A20" s="19"/>
      <c r="B20" s="19" t="s">
        <v>59</v>
      </c>
      <c r="C20" s="32">
        <f aca="true" t="shared" si="3" ref="C20:K20">SUM(C9:C19)</f>
        <v>354107</v>
      </c>
      <c r="D20" s="32">
        <f t="shared" si="3"/>
        <v>21434.52</v>
      </c>
      <c r="E20" s="32">
        <f t="shared" si="3"/>
        <v>4863.4</v>
      </c>
      <c r="F20" s="32">
        <f t="shared" si="3"/>
        <v>250104.76</v>
      </c>
      <c r="G20" s="32">
        <f t="shared" si="3"/>
        <v>239754.83</v>
      </c>
      <c r="H20" s="32">
        <f t="shared" si="3"/>
        <v>273795.39999999997</v>
      </c>
      <c r="I20" s="32">
        <f t="shared" si="3"/>
        <v>34040.57</v>
      </c>
      <c r="J20" s="32">
        <f t="shared" si="3"/>
        <v>568292.6799999999</v>
      </c>
      <c r="K20" s="32">
        <f t="shared" si="3"/>
        <v>180649.9</v>
      </c>
      <c r="L20" s="33">
        <f t="shared" si="1"/>
        <v>208826.33000000016</v>
      </c>
      <c r="M20" s="32">
        <f aca="true" t="shared" si="4" ref="M20:U20">SUM(M9:M19)</f>
        <v>22688</v>
      </c>
      <c r="N20" s="32">
        <f t="shared" si="4"/>
        <v>9684.89</v>
      </c>
      <c r="O20" s="32">
        <f t="shared" si="4"/>
        <v>9853</v>
      </c>
      <c r="P20" s="32">
        <f t="shared" si="4"/>
        <v>0</v>
      </c>
      <c r="Q20" s="32">
        <f t="shared" si="4"/>
        <v>35261.14</v>
      </c>
      <c r="R20" s="32">
        <f t="shared" si="4"/>
        <v>59748.61</v>
      </c>
      <c r="S20" s="32">
        <f t="shared" si="4"/>
        <v>70262.69</v>
      </c>
      <c r="T20" s="32">
        <f t="shared" si="4"/>
        <v>1328</v>
      </c>
      <c r="U20" s="34">
        <f t="shared" si="4"/>
        <v>208826.33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27184</v>
      </c>
      <c r="E21" s="25">
        <v>0</v>
      </c>
      <c r="F21" s="25">
        <v>0</v>
      </c>
      <c r="G21" s="25">
        <v>16529</v>
      </c>
      <c r="H21" s="25">
        <v>11321</v>
      </c>
      <c r="I21" s="26">
        <f>+H21-G21</f>
        <v>-5208</v>
      </c>
      <c r="J21" s="25">
        <v>39229</v>
      </c>
      <c r="K21" s="27">
        <v>43480</v>
      </c>
      <c r="L21" s="28">
        <f t="shared" si="1"/>
        <v>36643</v>
      </c>
      <c r="M21" s="25">
        <v>13236</v>
      </c>
      <c r="N21" s="29">
        <v>0</v>
      </c>
      <c r="O21" s="25">
        <v>9524</v>
      </c>
      <c r="P21" s="25">
        <v>0</v>
      </c>
      <c r="Q21" s="25">
        <v>8978</v>
      </c>
      <c r="R21" s="25">
        <v>4296</v>
      </c>
      <c r="S21" s="25">
        <v>609</v>
      </c>
      <c r="T21" s="30">
        <v>0</v>
      </c>
      <c r="U21" s="31">
        <f>SUM(M21:T21)</f>
        <v>36643</v>
      </c>
    </row>
    <row r="22" spans="1:21" ht="15" customHeight="1">
      <c r="A22" s="17">
        <v>13</v>
      </c>
      <c r="B22" s="17" t="s">
        <v>61</v>
      </c>
      <c r="C22" s="24">
        <v>9817</v>
      </c>
      <c r="D22" s="25">
        <v>1171</v>
      </c>
      <c r="E22" s="25">
        <v>1013</v>
      </c>
      <c r="F22" s="25">
        <v>7998</v>
      </c>
      <c r="G22" s="25">
        <v>71533</v>
      </c>
      <c r="H22" s="25">
        <v>64472</v>
      </c>
      <c r="I22" s="26">
        <f>+H22-G22</f>
        <v>-7061</v>
      </c>
      <c r="J22" s="25">
        <v>36950</v>
      </c>
      <c r="K22" s="27">
        <v>163460</v>
      </c>
      <c r="L22" s="28">
        <f t="shared" si="1"/>
        <v>153570</v>
      </c>
      <c r="M22" s="25">
        <v>100709</v>
      </c>
      <c r="N22" s="29">
        <v>0</v>
      </c>
      <c r="O22" s="25">
        <v>24047</v>
      </c>
      <c r="P22" s="25">
        <v>0</v>
      </c>
      <c r="Q22" s="25">
        <v>10351</v>
      </c>
      <c r="R22" s="25">
        <v>18463</v>
      </c>
      <c r="S22" s="25">
        <v>0</v>
      </c>
      <c r="T22" s="30">
        <v>0</v>
      </c>
      <c r="U22" s="31">
        <f>SUM(M22:T22)</f>
        <v>153570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1347</v>
      </c>
      <c r="F23" s="25">
        <v>1038</v>
      </c>
      <c r="G23" s="25">
        <v>20857</v>
      </c>
      <c r="H23" s="25">
        <v>15502</v>
      </c>
      <c r="I23" s="26">
        <f>+H23-G23</f>
        <v>-5355</v>
      </c>
      <c r="J23" s="25">
        <v>22416</v>
      </c>
      <c r="K23" s="27">
        <v>15176</v>
      </c>
      <c r="L23" s="28">
        <f t="shared" si="1"/>
        <v>500</v>
      </c>
      <c r="M23" s="25">
        <v>0</v>
      </c>
      <c r="N23" s="29">
        <v>0</v>
      </c>
      <c r="O23" s="25">
        <v>0</v>
      </c>
      <c r="P23" s="25">
        <v>0</v>
      </c>
      <c r="Q23" s="25">
        <v>500</v>
      </c>
      <c r="R23" s="25">
        <v>0</v>
      </c>
      <c r="S23" s="25">
        <v>0</v>
      </c>
      <c r="T23" s="30">
        <v>0</v>
      </c>
      <c r="U23" s="31">
        <f>SUM(M23:T23)</f>
        <v>500</v>
      </c>
    </row>
    <row r="24" spans="1:21" ht="15" customHeight="1">
      <c r="A24" s="19"/>
      <c r="B24" s="19" t="s">
        <v>63</v>
      </c>
      <c r="C24" s="32">
        <f aca="true" t="shared" si="5" ref="C24:K24">SUM(C21:C23)</f>
        <v>9817</v>
      </c>
      <c r="D24" s="32">
        <f t="shared" si="5"/>
        <v>28355</v>
      </c>
      <c r="E24" s="32">
        <f t="shared" si="5"/>
        <v>2360</v>
      </c>
      <c r="F24" s="32">
        <f t="shared" si="5"/>
        <v>9036</v>
      </c>
      <c r="G24" s="32">
        <f t="shared" si="5"/>
        <v>108919</v>
      </c>
      <c r="H24" s="32">
        <f t="shared" si="5"/>
        <v>91295</v>
      </c>
      <c r="I24" s="32">
        <f t="shared" si="5"/>
        <v>-17624</v>
      </c>
      <c r="J24" s="32">
        <f t="shared" si="5"/>
        <v>98595</v>
      </c>
      <c r="K24" s="35">
        <f t="shared" si="5"/>
        <v>222116</v>
      </c>
      <c r="L24" s="33">
        <f t="shared" si="1"/>
        <v>190713</v>
      </c>
      <c r="M24" s="32">
        <f aca="true" t="shared" si="6" ref="M24:U24">SUM(M21:M23)</f>
        <v>113945</v>
      </c>
      <c r="N24" s="32">
        <f t="shared" si="6"/>
        <v>0</v>
      </c>
      <c r="O24" s="32">
        <f t="shared" si="6"/>
        <v>33571</v>
      </c>
      <c r="P24" s="32">
        <f t="shared" si="6"/>
        <v>0</v>
      </c>
      <c r="Q24" s="32">
        <f t="shared" si="6"/>
        <v>19829</v>
      </c>
      <c r="R24" s="32">
        <f t="shared" si="6"/>
        <v>22759</v>
      </c>
      <c r="S24" s="32">
        <f t="shared" si="6"/>
        <v>609</v>
      </c>
      <c r="T24" s="32">
        <f t="shared" si="6"/>
        <v>0</v>
      </c>
      <c r="U24" s="34">
        <f t="shared" si="6"/>
        <v>190713</v>
      </c>
    </row>
    <row r="25" spans="1:21" ht="15" customHeight="1">
      <c r="A25" s="17">
        <v>15</v>
      </c>
      <c r="B25" s="17" t="s">
        <v>64</v>
      </c>
      <c r="C25" s="24">
        <v>16971</v>
      </c>
      <c r="D25" s="25">
        <v>941.56</v>
      </c>
      <c r="E25" s="25">
        <v>1274.87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941.56</v>
      </c>
      <c r="K25" s="27">
        <v>0</v>
      </c>
      <c r="L25" s="28">
        <f t="shared" si="1"/>
        <v>18245.87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18245.87</v>
      </c>
      <c r="T25" s="30">
        <v>0</v>
      </c>
      <c r="U25" s="31">
        <f>SUM(M25:T25)</f>
        <v>18245.87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2787</v>
      </c>
      <c r="E26" s="25">
        <v>0</v>
      </c>
      <c r="F26" s="25">
        <v>1484</v>
      </c>
      <c r="G26" s="25">
        <v>1380</v>
      </c>
      <c r="H26" s="25">
        <v>1683</v>
      </c>
      <c r="I26" s="26">
        <f>+H26-G26</f>
        <v>303</v>
      </c>
      <c r="J26" s="25">
        <v>3968</v>
      </c>
      <c r="K26" s="27">
        <v>3968</v>
      </c>
      <c r="L26" s="28">
        <f t="shared" si="1"/>
        <v>3968</v>
      </c>
      <c r="M26" s="25">
        <v>3968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3968</v>
      </c>
    </row>
    <row r="27" spans="1:21" ht="15" customHeight="1">
      <c r="A27" s="19"/>
      <c r="B27" s="19" t="s">
        <v>66</v>
      </c>
      <c r="C27" s="32">
        <f aca="true" t="shared" si="7" ref="C27:I27">SUM(C25:C26)</f>
        <v>16971</v>
      </c>
      <c r="D27" s="32">
        <f t="shared" si="7"/>
        <v>3728.56</v>
      </c>
      <c r="E27" s="32">
        <f t="shared" si="7"/>
        <v>1274.87</v>
      </c>
      <c r="F27" s="32">
        <f t="shared" si="7"/>
        <v>1484</v>
      </c>
      <c r="G27" s="32">
        <f t="shared" si="7"/>
        <v>1380</v>
      </c>
      <c r="H27" s="32">
        <f t="shared" si="7"/>
        <v>1683</v>
      </c>
      <c r="I27" s="32">
        <f t="shared" si="7"/>
        <v>303</v>
      </c>
      <c r="J27" s="32">
        <f>K27+L27-(C27+D27+E27+F27)</f>
        <v>3665</v>
      </c>
      <c r="K27" s="32">
        <f>SUM(J25:J26)</f>
        <v>4909.5599999999995</v>
      </c>
      <c r="L27" s="32">
        <f aca="true" t="shared" si="8" ref="L27:U27">SUM(L25:L26)</f>
        <v>22213.87</v>
      </c>
      <c r="M27" s="32">
        <f t="shared" si="8"/>
        <v>3968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18245.87</v>
      </c>
      <c r="T27" s="32">
        <f t="shared" si="8"/>
        <v>0</v>
      </c>
      <c r="U27" s="34">
        <f t="shared" si="8"/>
        <v>22213.87</v>
      </c>
    </row>
    <row r="28" spans="1:21" ht="15" customHeight="1">
      <c r="A28" s="20"/>
      <c r="B28" s="20" t="s">
        <v>67</v>
      </c>
      <c r="C28" s="36">
        <f aca="true" t="shared" si="9" ref="C28:U28">+C20+C24+C27</f>
        <v>380895</v>
      </c>
      <c r="D28" s="36">
        <f t="shared" si="9"/>
        <v>53518.08</v>
      </c>
      <c r="E28" s="36">
        <f t="shared" si="9"/>
        <v>8498.27</v>
      </c>
      <c r="F28" s="36">
        <f t="shared" si="9"/>
        <v>260624.76</v>
      </c>
      <c r="G28" s="36">
        <f t="shared" si="9"/>
        <v>350053.82999999996</v>
      </c>
      <c r="H28" s="36">
        <f t="shared" si="9"/>
        <v>366773.39999999997</v>
      </c>
      <c r="I28" s="36">
        <f t="shared" si="9"/>
        <v>16719.57</v>
      </c>
      <c r="J28" s="36">
        <f t="shared" si="9"/>
        <v>670552.6799999999</v>
      </c>
      <c r="K28" s="36">
        <f t="shared" si="9"/>
        <v>407675.46</v>
      </c>
      <c r="L28" s="36">
        <f t="shared" si="9"/>
        <v>421753.2000000002</v>
      </c>
      <c r="M28" s="36">
        <f t="shared" si="9"/>
        <v>140601</v>
      </c>
      <c r="N28" s="36">
        <f t="shared" si="9"/>
        <v>9684.89</v>
      </c>
      <c r="O28" s="36">
        <f t="shared" si="9"/>
        <v>43424</v>
      </c>
      <c r="P28" s="36">
        <f t="shared" si="9"/>
        <v>0</v>
      </c>
      <c r="Q28" s="36">
        <f t="shared" si="9"/>
        <v>55090.14</v>
      </c>
      <c r="R28" s="36">
        <f t="shared" si="9"/>
        <v>82507.61</v>
      </c>
      <c r="S28" s="36">
        <f t="shared" si="9"/>
        <v>89117.56</v>
      </c>
      <c r="T28" s="36">
        <f t="shared" si="9"/>
        <v>1328</v>
      </c>
      <c r="U28" s="37">
        <f t="shared" si="9"/>
        <v>421753.19999999995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0" t="s">
        <v>25</v>
      </c>
      <c r="B5" s="61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2"/>
      <c r="B6" s="63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3986</v>
      </c>
      <c r="E9" s="38">
        <v>0</v>
      </c>
      <c r="F9" s="38">
        <v>0</v>
      </c>
      <c r="G9" s="39">
        <v>18881</v>
      </c>
      <c r="H9" s="38">
        <v>20777</v>
      </c>
      <c r="I9" s="40">
        <f aca="true" t="shared" si="0" ref="I9:I17">+H9-G9</f>
        <v>1896</v>
      </c>
      <c r="J9" s="41"/>
      <c r="K9" s="39">
        <v>95481</v>
      </c>
      <c r="L9" s="40">
        <f aca="true" t="shared" si="1" ref="L9:L17">+C9+D9+E9+F9-I9-J9+K9</f>
        <v>97571</v>
      </c>
      <c r="M9" s="39">
        <v>0</v>
      </c>
      <c r="N9" s="41"/>
      <c r="O9" s="39">
        <v>3986</v>
      </c>
      <c r="P9" s="39">
        <v>0</v>
      </c>
      <c r="Q9" s="39">
        <v>25208</v>
      </c>
      <c r="R9" s="39">
        <v>31991</v>
      </c>
      <c r="S9" s="39">
        <v>0</v>
      </c>
      <c r="T9" s="39">
        <v>36386</v>
      </c>
      <c r="U9" s="40">
        <f aca="true" t="shared" si="2" ref="U9:U17">SUM(M9:T9)</f>
        <v>97571</v>
      </c>
    </row>
    <row r="10" spans="1:21" ht="15" customHeight="1">
      <c r="A10" s="1">
        <v>18</v>
      </c>
      <c r="B10" s="1" t="s">
        <v>70</v>
      </c>
      <c r="C10" s="2"/>
      <c r="D10" s="38">
        <v>19101</v>
      </c>
      <c r="E10" s="38">
        <v>2252.48</v>
      </c>
      <c r="F10" s="38">
        <v>0</v>
      </c>
      <c r="G10" s="39">
        <v>19361.58</v>
      </c>
      <c r="H10" s="38">
        <v>17762.67</v>
      </c>
      <c r="I10" s="40">
        <f t="shared" si="0"/>
        <v>-1598.9100000000035</v>
      </c>
      <c r="J10" s="41"/>
      <c r="K10" s="39">
        <v>55291</v>
      </c>
      <c r="L10" s="40">
        <f t="shared" si="1"/>
        <v>78243.39</v>
      </c>
      <c r="M10" s="39">
        <v>1</v>
      </c>
      <c r="N10" s="41"/>
      <c r="O10" s="39">
        <v>14541</v>
      </c>
      <c r="P10" s="39">
        <v>0</v>
      </c>
      <c r="Q10" s="39">
        <v>23056</v>
      </c>
      <c r="R10" s="39">
        <v>5429</v>
      </c>
      <c r="S10" s="39">
        <v>403.39</v>
      </c>
      <c r="T10" s="39">
        <v>34813</v>
      </c>
      <c r="U10" s="40">
        <f t="shared" si="2"/>
        <v>78243.39</v>
      </c>
    </row>
    <row r="11" spans="1:21" ht="15" customHeight="1">
      <c r="A11" s="1">
        <v>19</v>
      </c>
      <c r="B11" s="1" t="s">
        <v>71</v>
      </c>
      <c r="C11" s="2"/>
      <c r="D11" s="38">
        <v>7980.5</v>
      </c>
      <c r="E11" s="38">
        <v>0</v>
      </c>
      <c r="F11" s="38">
        <v>0</v>
      </c>
      <c r="G11" s="39">
        <v>6922.63</v>
      </c>
      <c r="H11" s="38">
        <v>7505.57</v>
      </c>
      <c r="I11" s="40">
        <f t="shared" si="0"/>
        <v>582.9399999999996</v>
      </c>
      <c r="J11" s="41"/>
      <c r="K11" s="39">
        <v>15383</v>
      </c>
      <c r="L11" s="40">
        <f t="shared" si="1"/>
        <v>22780.56</v>
      </c>
      <c r="M11" s="39">
        <v>0</v>
      </c>
      <c r="N11" s="41"/>
      <c r="O11" s="39">
        <v>8057</v>
      </c>
      <c r="P11" s="39">
        <v>0</v>
      </c>
      <c r="Q11" s="39">
        <v>1032</v>
      </c>
      <c r="R11" s="39">
        <v>0</v>
      </c>
      <c r="S11" s="39">
        <v>0</v>
      </c>
      <c r="T11" s="39">
        <v>13691.56</v>
      </c>
      <c r="U11" s="40">
        <f t="shared" si="2"/>
        <v>22780.559999999998</v>
      </c>
    </row>
    <row r="12" spans="1:21" ht="15" customHeight="1">
      <c r="A12" s="1">
        <v>20</v>
      </c>
      <c r="B12" s="1" t="s">
        <v>72</v>
      </c>
      <c r="C12" s="2"/>
      <c r="D12" s="38">
        <v>11694</v>
      </c>
      <c r="E12" s="38">
        <v>0</v>
      </c>
      <c r="F12" s="38">
        <v>5234</v>
      </c>
      <c r="G12" s="39">
        <v>23930</v>
      </c>
      <c r="H12" s="38">
        <v>14797</v>
      </c>
      <c r="I12" s="40">
        <f t="shared" si="0"/>
        <v>-9133</v>
      </c>
      <c r="J12" s="41"/>
      <c r="K12" s="39">
        <v>37921</v>
      </c>
      <c r="L12" s="40">
        <f t="shared" si="1"/>
        <v>63982</v>
      </c>
      <c r="M12" s="39">
        <v>16742</v>
      </c>
      <c r="N12" s="41"/>
      <c r="O12" s="39">
        <v>6486</v>
      </c>
      <c r="P12" s="39">
        <v>0</v>
      </c>
      <c r="Q12" s="39">
        <v>40754</v>
      </c>
      <c r="R12" s="39">
        <v>0</v>
      </c>
      <c r="S12" s="39">
        <v>0</v>
      </c>
      <c r="T12" s="39">
        <v>0</v>
      </c>
      <c r="U12" s="40">
        <f t="shared" si="2"/>
        <v>63982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3197</v>
      </c>
      <c r="H13" s="38">
        <v>2808</v>
      </c>
      <c r="I13" s="40">
        <f t="shared" si="0"/>
        <v>-389</v>
      </c>
      <c r="J13" s="41"/>
      <c r="K13" s="39">
        <v>4480</v>
      </c>
      <c r="L13" s="40">
        <f t="shared" si="1"/>
        <v>4869</v>
      </c>
      <c r="M13" s="39">
        <v>0</v>
      </c>
      <c r="N13" s="41"/>
      <c r="O13" s="39">
        <v>0</v>
      </c>
      <c r="P13" s="39">
        <v>0</v>
      </c>
      <c r="Q13" s="39">
        <v>4869</v>
      </c>
      <c r="R13" s="39">
        <v>0</v>
      </c>
      <c r="S13" s="39">
        <v>0</v>
      </c>
      <c r="T13" s="39">
        <v>0</v>
      </c>
      <c r="U13" s="40">
        <f t="shared" si="2"/>
        <v>4869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6829</v>
      </c>
      <c r="H14" s="38">
        <v>5890</v>
      </c>
      <c r="I14" s="40">
        <f t="shared" si="0"/>
        <v>-939</v>
      </c>
      <c r="J14" s="41"/>
      <c r="K14" s="39">
        <v>7064</v>
      </c>
      <c r="L14" s="40">
        <f t="shared" si="1"/>
        <v>8003</v>
      </c>
      <c r="M14" s="39">
        <v>0</v>
      </c>
      <c r="N14" s="41"/>
      <c r="O14" s="39">
        <v>3075</v>
      </c>
      <c r="P14" s="39">
        <v>0</v>
      </c>
      <c r="Q14" s="39">
        <v>1487</v>
      </c>
      <c r="R14" s="39">
        <v>1567</v>
      </c>
      <c r="S14" s="39">
        <v>0</v>
      </c>
      <c r="T14" s="39">
        <v>1874</v>
      </c>
      <c r="U14" s="40">
        <f t="shared" si="2"/>
        <v>8003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590</v>
      </c>
      <c r="F16" s="38">
        <v>0</v>
      </c>
      <c r="G16" s="38">
        <v>9712</v>
      </c>
      <c r="H16" s="38">
        <v>8992</v>
      </c>
      <c r="I16" s="40">
        <f t="shared" si="0"/>
        <v>-720</v>
      </c>
      <c r="J16" s="41"/>
      <c r="K16" s="39">
        <v>2926</v>
      </c>
      <c r="L16" s="40">
        <f t="shared" si="1"/>
        <v>4236</v>
      </c>
      <c r="M16" s="39">
        <v>0</v>
      </c>
      <c r="N16" s="41"/>
      <c r="O16" s="39">
        <v>1769</v>
      </c>
      <c r="P16" s="39">
        <v>0</v>
      </c>
      <c r="Q16" s="39">
        <v>252</v>
      </c>
      <c r="R16" s="39">
        <v>2215</v>
      </c>
      <c r="S16" s="39">
        <v>0</v>
      </c>
      <c r="T16" s="39">
        <v>0</v>
      </c>
      <c r="U16" s="40">
        <f t="shared" si="2"/>
        <v>4236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15</v>
      </c>
      <c r="G17" s="38">
        <v>29094</v>
      </c>
      <c r="H17" s="38">
        <v>33295</v>
      </c>
      <c r="I17" s="40">
        <f t="shared" si="0"/>
        <v>4201</v>
      </c>
      <c r="J17" s="41"/>
      <c r="K17" s="39">
        <v>42989.26</v>
      </c>
      <c r="L17" s="40">
        <f t="shared" si="1"/>
        <v>38803.26</v>
      </c>
      <c r="M17" s="39">
        <v>0</v>
      </c>
      <c r="N17" s="41"/>
      <c r="O17" s="39">
        <v>0</v>
      </c>
      <c r="P17" s="39">
        <v>0</v>
      </c>
      <c r="Q17" s="39">
        <v>28024</v>
      </c>
      <c r="R17" s="39">
        <v>10779.26</v>
      </c>
      <c r="S17" s="39">
        <v>0</v>
      </c>
      <c r="T17" s="39">
        <v>0</v>
      </c>
      <c r="U17" s="40">
        <f t="shared" si="2"/>
        <v>38803.26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42761.5</v>
      </c>
      <c r="E18" s="43">
        <f t="shared" si="3"/>
        <v>2842.48</v>
      </c>
      <c r="F18" s="43">
        <f t="shared" si="3"/>
        <v>5249</v>
      </c>
      <c r="G18" s="43">
        <f t="shared" si="3"/>
        <v>117927.20999999999</v>
      </c>
      <c r="H18" s="43">
        <f t="shared" si="3"/>
        <v>111827.23999999999</v>
      </c>
      <c r="I18" s="44">
        <f t="shared" si="3"/>
        <v>-6099.970000000005</v>
      </c>
      <c r="J18" s="43">
        <f t="shared" si="3"/>
        <v>0</v>
      </c>
      <c r="K18" s="45">
        <f t="shared" si="3"/>
        <v>261535.26</v>
      </c>
      <c r="L18" s="44">
        <f t="shared" si="3"/>
        <v>318488.21</v>
      </c>
      <c r="M18" s="44">
        <f t="shared" si="3"/>
        <v>16743</v>
      </c>
      <c r="N18" s="44">
        <f t="shared" si="3"/>
        <v>0</v>
      </c>
      <c r="O18" s="43">
        <f t="shared" si="3"/>
        <v>37914</v>
      </c>
      <c r="P18" s="43">
        <f t="shared" si="3"/>
        <v>0</v>
      </c>
      <c r="Q18" s="43">
        <f t="shared" si="3"/>
        <v>124682</v>
      </c>
      <c r="R18" s="43">
        <f t="shared" si="3"/>
        <v>51981.26</v>
      </c>
      <c r="S18" s="43">
        <f t="shared" si="3"/>
        <v>403.39</v>
      </c>
      <c r="T18" s="43">
        <f t="shared" si="3"/>
        <v>86764.56</v>
      </c>
      <c r="U18" s="44">
        <f t="shared" si="3"/>
        <v>318488.21</v>
      </c>
    </row>
    <row r="22" spans="7:10" ht="15" customHeight="1">
      <c r="G22" s="64" t="s">
        <v>79</v>
      </c>
      <c r="H22" s="64"/>
      <c r="I22" s="64"/>
      <c r="J22" s="7">
        <f>+('semilavorati mensile'!J28)-('semilavorati mensile'!K28+'monomeri mensile'!K18)</f>
        <v>1341.9599999999627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1.42187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1.00390625" style="0" customWidth="1"/>
    <col min="12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65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80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22567</v>
      </c>
      <c r="D9" s="24">
        <v>0</v>
      </c>
      <c r="E9" s="24">
        <v>2285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15795</v>
      </c>
      <c r="K9" s="27">
        <v>204237.07</v>
      </c>
      <c r="L9" s="28">
        <f aca="true" t="shared" si="1" ref="L9:L26">C9+D9+E9+F9-(I9+J9)+K9</f>
        <v>213294.07</v>
      </c>
      <c r="M9" s="25">
        <v>11415</v>
      </c>
      <c r="N9" s="29">
        <v>19469</v>
      </c>
      <c r="O9" s="25">
        <v>0</v>
      </c>
      <c r="P9" s="25">
        <v>0</v>
      </c>
      <c r="Q9" s="25">
        <v>0</v>
      </c>
      <c r="R9" s="25">
        <v>0</v>
      </c>
      <c r="S9" s="25">
        <v>178163.07</v>
      </c>
      <c r="T9" s="30">
        <v>4247</v>
      </c>
      <c r="U9" s="31">
        <f aca="true" t="shared" si="2" ref="U9:U19">SUM(M9:T9)</f>
        <v>213294.07</v>
      </c>
    </row>
    <row r="10" spans="1:21" ht="15" customHeight="1">
      <c r="A10" s="17">
        <v>2</v>
      </c>
      <c r="B10" s="17" t="s">
        <v>49</v>
      </c>
      <c r="C10" s="24">
        <v>34853</v>
      </c>
      <c r="D10" s="24">
        <v>0</v>
      </c>
      <c r="E10" s="24">
        <v>25</v>
      </c>
      <c r="F10" s="25">
        <v>21874</v>
      </c>
      <c r="G10" s="25">
        <v>9391</v>
      </c>
      <c r="H10" s="25">
        <v>9612</v>
      </c>
      <c r="I10" s="26">
        <f t="shared" si="0"/>
        <v>221</v>
      </c>
      <c r="J10" s="25">
        <v>57252</v>
      </c>
      <c r="K10" s="27">
        <v>38613</v>
      </c>
      <c r="L10" s="28">
        <f t="shared" si="1"/>
        <v>37892</v>
      </c>
      <c r="M10" s="25">
        <v>19942</v>
      </c>
      <c r="N10" s="29">
        <v>0</v>
      </c>
      <c r="O10" s="25">
        <v>17541</v>
      </c>
      <c r="P10" s="25">
        <v>0</v>
      </c>
      <c r="Q10" s="25">
        <v>371</v>
      </c>
      <c r="R10" s="25">
        <v>0</v>
      </c>
      <c r="S10" s="25">
        <v>0</v>
      </c>
      <c r="T10" s="30">
        <v>38</v>
      </c>
      <c r="U10" s="31">
        <f t="shared" si="2"/>
        <v>37892</v>
      </c>
    </row>
    <row r="11" spans="1:21" ht="15" customHeight="1">
      <c r="A11" s="18">
        <v>3</v>
      </c>
      <c r="B11" s="18" t="s">
        <v>50</v>
      </c>
      <c r="C11" s="24">
        <v>453984</v>
      </c>
      <c r="D11" s="24">
        <v>38178</v>
      </c>
      <c r="E11" s="24">
        <v>0</v>
      </c>
      <c r="F11" s="24">
        <v>605649</v>
      </c>
      <c r="G11" s="25">
        <v>66562</v>
      </c>
      <c r="H11" s="25">
        <v>110945</v>
      </c>
      <c r="I11" s="26">
        <f t="shared" si="0"/>
        <v>44383</v>
      </c>
      <c r="J11" s="25">
        <v>1053428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254633</v>
      </c>
      <c r="D12" s="24">
        <v>0</v>
      </c>
      <c r="E12" s="24">
        <v>0</v>
      </c>
      <c r="F12" s="25">
        <v>0</v>
      </c>
      <c r="G12" s="25">
        <v>31984</v>
      </c>
      <c r="H12" s="24">
        <v>37195</v>
      </c>
      <c r="I12" s="26">
        <f t="shared" si="0"/>
        <v>5211</v>
      </c>
      <c r="J12" s="25">
        <v>249422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92101</v>
      </c>
      <c r="D13" s="24">
        <v>0</v>
      </c>
      <c r="E13" s="24">
        <v>0</v>
      </c>
      <c r="F13" s="25">
        <v>96405</v>
      </c>
      <c r="G13" s="25">
        <v>52093</v>
      </c>
      <c r="H13" s="25">
        <v>31856</v>
      </c>
      <c r="I13" s="26">
        <f t="shared" si="0"/>
        <v>-20237</v>
      </c>
      <c r="J13" s="25">
        <v>187077</v>
      </c>
      <c r="K13" s="27">
        <v>151803</v>
      </c>
      <c r="L13" s="28">
        <f t="shared" si="1"/>
        <v>173469</v>
      </c>
      <c r="M13" s="25">
        <v>0</v>
      </c>
      <c r="N13" s="29">
        <v>0</v>
      </c>
      <c r="O13" s="25">
        <v>0</v>
      </c>
      <c r="P13" s="25">
        <v>0</v>
      </c>
      <c r="Q13" s="25">
        <v>60001</v>
      </c>
      <c r="R13" s="25">
        <v>113468</v>
      </c>
      <c r="S13" s="25">
        <v>0</v>
      </c>
      <c r="T13" s="30">
        <v>0</v>
      </c>
      <c r="U13" s="31">
        <f t="shared" si="2"/>
        <v>173469</v>
      </c>
    </row>
    <row r="14" spans="1:21" ht="15" customHeight="1">
      <c r="A14" s="17">
        <v>6</v>
      </c>
      <c r="B14" s="17" t="s">
        <v>53</v>
      </c>
      <c r="C14" s="24">
        <v>74956</v>
      </c>
      <c r="D14" s="25">
        <v>0</v>
      </c>
      <c r="E14" s="25">
        <v>0</v>
      </c>
      <c r="F14" s="25">
        <v>0</v>
      </c>
      <c r="G14" s="25">
        <v>4905</v>
      </c>
      <c r="H14" s="25">
        <v>10151</v>
      </c>
      <c r="I14" s="26">
        <f t="shared" si="0"/>
        <v>5246</v>
      </c>
      <c r="J14" s="25">
        <v>71951</v>
      </c>
      <c r="K14" s="27">
        <v>55478</v>
      </c>
      <c r="L14" s="28">
        <f t="shared" si="1"/>
        <v>53237</v>
      </c>
      <c r="M14" s="25">
        <v>52735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502</v>
      </c>
      <c r="T14" s="30">
        <v>0</v>
      </c>
      <c r="U14" s="31">
        <f t="shared" si="2"/>
        <v>53237</v>
      </c>
    </row>
    <row r="15" spans="1:21" ht="15" customHeight="1">
      <c r="A15" s="17">
        <v>7</v>
      </c>
      <c r="B15" s="17" t="s">
        <v>54</v>
      </c>
      <c r="C15" s="24">
        <v>22107</v>
      </c>
      <c r="D15" s="25">
        <v>0</v>
      </c>
      <c r="E15" s="25">
        <v>0</v>
      </c>
      <c r="F15" s="25">
        <v>16044.4</v>
      </c>
      <c r="G15" s="25">
        <v>11376.47</v>
      </c>
      <c r="H15" s="25">
        <v>12271.65</v>
      </c>
      <c r="I15" s="26">
        <f t="shared" si="0"/>
        <v>895.1800000000003</v>
      </c>
      <c r="J15" s="25">
        <v>28353.22</v>
      </c>
      <c r="K15" s="27">
        <v>0</v>
      </c>
      <c r="L15" s="28">
        <f t="shared" si="1"/>
        <v>8903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8903</v>
      </c>
      <c r="T15" s="30">
        <v>0</v>
      </c>
      <c r="U15" s="31">
        <f t="shared" si="2"/>
        <v>8903</v>
      </c>
    </row>
    <row r="16" spans="1:21" ht="15" customHeight="1">
      <c r="A16" s="17">
        <v>8</v>
      </c>
      <c r="B16" s="17" t="s">
        <v>55</v>
      </c>
      <c r="C16" s="24">
        <v>14806</v>
      </c>
      <c r="D16" s="25">
        <v>26908.56</v>
      </c>
      <c r="E16" s="25">
        <v>0</v>
      </c>
      <c r="F16" s="25">
        <v>0</v>
      </c>
      <c r="G16" s="25">
        <v>30083.62</v>
      </c>
      <c r="H16" s="25">
        <v>32180.24</v>
      </c>
      <c r="I16" s="26">
        <f t="shared" si="0"/>
        <v>2096.6200000000026</v>
      </c>
      <c r="J16" s="25">
        <v>16487.27</v>
      </c>
      <c r="K16" s="27">
        <v>38594</v>
      </c>
      <c r="L16" s="28">
        <f t="shared" si="1"/>
        <v>61724.67</v>
      </c>
      <c r="M16" s="25">
        <v>0</v>
      </c>
      <c r="N16" s="29">
        <v>6654.67</v>
      </c>
      <c r="O16" s="25">
        <v>9291</v>
      </c>
      <c r="P16" s="25">
        <v>0</v>
      </c>
      <c r="Q16" s="25">
        <v>27012</v>
      </c>
      <c r="R16" s="25">
        <v>3872</v>
      </c>
      <c r="S16" s="25">
        <v>14895</v>
      </c>
      <c r="T16" s="30">
        <v>0</v>
      </c>
      <c r="U16" s="31">
        <f t="shared" si="2"/>
        <v>61724.67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2084</v>
      </c>
      <c r="F17" s="25">
        <v>0</v>
      </c>
      <c r="G17" s="25">
        <v>8004</v>
      </c>
      <c r="H17" s="25">
        <v>7166</v>
      </c>
      <c r="I17" s="26">
        <f t="shared" si="0"/>
        <v>-838</v>
      </c>
      <c r="J17" s="25">
        <v>2922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6183.96</v>
      </c>
      <c r="F19" s="25">
        <v>32450.63</v>
      </c>
      <c r="G19" s="25">
        <v>16289.18</v>
      </c>
      <c r="H19" s="25">
        <v>22418.51</v>
      </c>
      <c r="I19" s="26">
        <f t="shared" si="0"/>
        <v>6129.329999999998</v>
      </c>
      <c r="J19" s="25">
        <v>18836.43</v>
      </c>
      <c r="K19" s="27">
        <v>19171.56</v>
      </c>
      <c r="L19" s="28">
        <f t="shared" si="1"/>
        <v>32840.39000000001</v>
      </c>
      <c r="M19" s="25">
        <v>0</v>
      </c>
      <c r="N19" s="29">
        <v>0</v>
      </c>
      <c r="O19" s="25">
        <v>0</v>
      </c>
      <c r="P19" s="25">
        <v>0</v>
      </c>
      <c r="Q19" s="25">
        <v>4978.22</v>
      </c>
      <c r="R19" s="25">
        <v>14692.75</v>
      </c>
      <c r="S19" s="25">
        <v>13169.4</v>
      </c>
      <c r="T19" s="30">
        <v>0</v>
      </c>
      <c r="U19" s="31">
        <f t="shared" si="2"/>
        <v>32840.37</v>
      </c>
    </row>
    <row r="20" spans="1:21" ht="15" customHeight="1">
      <c r="A20" s="19"/>
      <c r="B20" s="19" t="s">
        <v>59</v>
      </c>
      <c r="C20" s="32">
        <f aca="true" t="shared" si="3" ref="C20:K20">SUM(C9:C19)</f>
        <v>970007</v>
      </c>
      <c r="D20" s="32">
        <f t="shared" si="3"/>
        <v>65086.56</v>
      </c>
      <c r="E20" s="32">
        <f t="shared" si="3"/>
        <v>10577.96</v>
      </c>
      <c r="F20" s="32">
        <f t="shared" si="3"/>
        <v>772423.03</v>
      </c>
      <c r="G20" s="32">
        <f t="shared" si="3"/>
        <v>230688.27</v>
      </c>
      <c r="H20" s="32">
        <f t="shared" si="3"/>
        <v>273795.39999999997</v>
      </c>
      <c r="I20" s="32">
        <f t="shared" si="3"/>
        <v>43107.130000000005</v>
      </c>
      <c r="J20" s="32">
        <f t="shared" si="3"/>
        <v>1701523.92</v>
      </c>
      <c r="K20" s="32">
        <f t="shared" si="3"/>
        <v>507896.63</v>
      </c>
      <c r="L20" s="33">
        <f t="shared" si="1"/>
        <v>581360.1300000002</v>
      </c>
      <c r="M20" s="32">
        <f aca="true" t="shared" si="4" ref="M20:U20">SUM(M9:M19)</f>
        <v>84092</v>
      </c>
      <c r="N20" s="32">
        <f t="shared" si="4"/>
        <v>26123.67</v>
      </c>
      <c r="O20" s="32">
        <f t="shared" si="4"/>
        <v>26832</v>
      </c>
      <c r="P20" s="32">
        <f t="shared" si="4"/>
        <v>0</v>
      </c>
      <c r="Q20" s="32">
        <f t="shared" si="4"/>
        <v>92362.22</v>
      </c>
      <c r="R20" s="32">
        <f t="shared" si="4"/>
        <v>132032.75</v>
      </c>
      <c r="S20" s="32">
        <f t="shared" si="4"/>
        <v>215632.47</v>
      </c>
      <c r="T20" s="32">
        <f t="shared" si="4"/>
        <v>4285</v>
      </c>
      <c r="U20" s="34">
        <f t="shared" si="4"/>
        <v>581360.11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76982</v>
      </c>
      <c r="E21" s="25">
        <v>0</v>
      </c>
      <c r="F21" s="25">
        <v>0</v>
      </c>
      <c r="G21" s="25">
        <v>12744</v>
      </c>
      <c r="H21" s="25">
        <v>11321</v>
      </c>
      <c r="I21" s="26">
        <f>+H21-G21</f>
        <v>-1423</v>
      </c>
      <c r="J21" s="25">
        <v>103401</v>
      </c>
      <c r="K21" s="27">
        <v>125337</v>
      </c>
      <c r="L21" s="28">
        <f t="shared" si="1"/>
        <v>100341</v>
      </c>
      <c r="M21" s="25">
        <v>38258</v>
      </c>
      <c r="N21" s="29">
        <v>0</v>
      </c>
      <c r="O21" s="25">
        <v>29313</v>
      </c>
      <c r="P21" s="25">
        <v>0</v>
      </c>
      <c r="Q21" s="25">
        <v>26662</v>
      </c>
      <c r="R21" s="25">
        <v>4296</v>
      </c>
      <c r="S21" s="25">
        <v>1812</v>
      </c>
      <c r="T21" s="30">
        <v>0</v>
      </c>
      <c r="U21" s="31">
        <f>SUM(M21:T21)</f>
        <v>100341</v>
      </c>
    </row>
    <row r="22" spans="1:21" ht="15" customHeight="1">
      <c r="A22" s="17">
        <v>13</v>
      </c>
      <c r="B22" s="17" t="s">
        <v>61</v>
      </c>
      <c r="C22" s="24">
        <v>13783</v>
      </c>
      <c r="D22" s="25">
        <v>6598</v>
      </c>
      <c r="E22" s="25">
        <v>2527</v>
      </c>
      <c r="F22" s="25">
        <v>16922</v>
      </c>
      <c r="G22" s="25">
        <v>65202</v>
      </c>
      <c r="H22" s="25">
        <v>64472</v>
      </c>
      <c r="I22" s="26">
        <f>+H22-G22</f>
        <v>-730</v>
      </c>
      <c r="J22" s="25">
        <v>102861</v>
      </c>
      <c r="K22" s="27">
        <v>490289</v>
      </c>
      <c r="L22" s="28">
        <f t="shared" si="1"/>
        <v>427988</v>
      </c>
      <c r="M22" s="25">
        <v>288745</v>
      </c>
      <c r="N22" s="29">
        <v>0</v>
      </c>
      <c r="O22" s="25">
        <v>74408</v>
      </c>
      <c r="P22" s="25">
        <v>0</v>
      </c>
      <c r="Q22" s="25">
        <v>21179</v>
      </c>
      <c r="R22" s="25">
        <v>43656</v>
      </c>
      <c r="S22" s="25">
        <v>0</v>
      </c>
      <c r="T22" s="30">
        <v>0</v>
      </c>
      <c r="U22" s="31">
        <f>SUM(M22:T22)</f>
        <v>427988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9731</v>
      </c>
      <c r="F23" s="25">
        <v>3073</v>
      </c>
      <c r="G23" s="25">
        <v>18048</v>
      </c>
      <c r="H23" s="25">
        <v>15502</v>
      </c>
      <c r="I23" s="26">
        <f>+H23-G23</f>
        <v>-2546</v>
      </c>
      <c r="J23" s="25">
        <v>64155</v>
      </c>
      <c r="K23" s="27">
        <v>50533</v>
      </c>
      <c r="L23" s="28">
        <f t="shared" si="1"/>
        <v>1728</v>
      </c>
      <c r="M23" s="25">
        <v>0</v>
      </c>
      <c r="N23" s="29">
        <v>0</v>
      </c>
      <c r="O23" s="25">
        <v>0</v>
      </c>
      <c r="P23" s="25">
        <v>0</v>
      </c>
      <c r="Q23" s="25">
        <v>1728</v>
      </c>
      <c r="R23" s="25">
        <v>0</v>
      </c>
      <c r="S23" s="25">
        <v>0</v>
      </c>
      <c r="T23" s="30">
        <v>0</v>
      </c>
      <c r="U23" s="31">
        <f>SUM(M23:T23)</f>
        <v>1728</v>
      </c>
    </row>
    <row r="24" spans="1:21" ht="15" customHeight="1">
      <c r="A24" s="19"/>
      <c r="B24" s="19" t="s">
        <v>63</v>
      </c>
      <c r="C24" s="32">
        <f aca="true" t="shared" si="5" ref="C24:K24">SUM(C21:C23)</f>
        <v>13783</v>
      </c>
      <c r="D24" s="32">
        <f t="shared" si="5"/>
        <v>83580</v>
      </c>
      <c r="E24" s="32">
        <f t="shared" si="5"/>
        <v>12258</v>
      </c>
      <c r="F24" s="32">
        <f t="shared" si="5"/>
        <v>19995</v>
      </c>
      <c r="G24" s="32">
        <f t="shared" si="5"/>
        <v>95994</v>
      </c>
      <c r="H24" s="32">
        <f t="shared" si="5"/>
        <v>91295</v>
      </c>
      <c r="I24" s="32">
        <f t="shared" si="5"/>
        <v>-4699</v>
      </c>
      <c r="J24" s="32">
        <f t="shared" si="5"/>
        <v>270417</v>
      </c>
      <c r="K24" s="35">
        <f t="shared" si="5"/>
        <v>666159</v>
      </c>
      <c r="L24" s="33">
        <f t="shared" si="1"/>
        <v>530057</v>
      </c>
      <c r="M24" s="32">
        <f aca="true" t="shared" si="6" ref="M24:U24">SUM(M21:M23)</f>
        <v>327003</v>
      </c>
      <c r="N24" s="32">
        <f t="shared" si="6"/>
        <v>0</v>
      </c>
      <c r="O24" s="32">
        <f t="shared" si="6"/>
        <v>103721</v>
      </c>
      <c r="P24" s="32">
        <f t="shared" si="6"/>
        <v>0</v>
      </c>
      <c r="Q24" s="32">
        <f t="shared" si="6"/>
        <v>49569</v>
      </c>
      <c r="R24" s="32">
        <f t="shared" si="6"/>
        <v>47952</v>
      </c>
      <c r="S24" s="32">
        <f t="shared" si="6"/>
        <v>1812</v>
      </c>
      <c r="T24" s="32">
        <f t="shared" si="6"/>
        <v>0</v>
      </c>
      <c r="U24" s="34">
        <f t="shared" si="6"/>
        <v>530057</v>
      </c>
    </row>
    <row r="25" spans="1:21" ht="15" customHeight="1">
      <c r="A25" s="17">
        <v>15</v>
      </c>
      <c r="B25" s="17" t="s">
        <v>64</v>
      </c>
      <c r="C25" s="24">
        <v>43436</v>
      </c>
      <c r="D25" s="25">
        <v>2873.34</v>
      </c>
      <c r="E25" s="25">
        <v>4096.87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2873.34</v>
      </c>
      <c r="K25" s="27">
        <v>0</v>
      </c>
      <c r="L25" s="28">
        <f t="shared" si="1"/>
        <v>47532.869999999995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47532.87</v>
      </c>
      <c r="T25" s="30">
        <v>0</v>
      </c>
      <c r="U25" s="31">
        <f>SUM(M25:T25)</f>
        <v>47532.87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10178</v>
      </c>
      <c r="E26" s="25">
        <v>0</v>
      </c>
      <c r="F26" s="25">
        <v>1484</v>
      </c>
      <c r="G26" s="25">
        <v>1309</v>
      </c>
      <c r="H26" s="25">
        <v>1683</v>
      </c>
      <c r="I26" s="26">
        <f>+H26-G26</f>
        <v>374</v>
      </c>
      <c r="J26" s="25">
        <v>11288</v>
      </c>
      <c r="K26" s="27">
        <v>11288</v>
      </c>
      <c r="L26" s="28">
        <f t="shared" si="1"/>
        <v>11288</v>
      </c>
      <c r="M26" s="25">
        <v>11288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11288</v>
      </c>
    </row>
    <row r="27" spans="1:21" ht="15" customHeight="1">
      <c r="A27" s="19"/>
      <c r="B27" s="19" t="s">
        <v>66</v>
      </c>
      <c r="C27" s="32">
        <f aca="true" t="shared" si="7" ref="C27:I27">SUM(C25:C26)</f>
        <v>43436</v>
      </c>
      <c r="D27" s="32">
        <f t="shared" si="7"/>
        <v>13051.34</v>
      </c>
      <c r="E27" s="32">
        <f t="shared" si="7"/>
        <v>4096.87</v>
      </c>
      <c r="F27" s="32">
        <f t="shared" si="7"/>
        <v>1484</v>
      </c>
      <c r="G27" s="32">
        <f t="shared" si="7"/>
        <v>1309</v>
      </c>
      <c r="H27" s="32">
        <f t="shared" si="7"/>
        <v>1683</v>
      </c>
      <c r="I27" s="32">
        <f t="shared" si="7"/>
        <v>374</v>
      </c>
      <c r="J27" s="32">
        <f>K27+L27-(C27+D27+E27+F27)</f>
        <v>10913.999999999993</v>
      </c>
      <c r="K27" s="32">
        <f>SUM(J25:J26)</f>
        <v>14161.34</v>
      </c>
      <c r="L27" s="32">
        <f aca="true" t="shared" si="8" ref="L27:U27">SUM(L25:L26)</f>
        <v>58820.869999999995</v>
      </c>
      <c r="M27" s="32">
        <f t="shared" si="8"/>
        <v>11288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47532.87</v>
      </c>
      <c r="T27" s="32">
        <f t="shared" si="8"/>
        <v>0</v>
      </c>
      <c r="U27" s="34">
        <f t="shared" si="8"/>
        <v>58820.87</v>
      </c>
    </row>
    <row r="28" spans="1:21" ht="15" customHeight="1">
      <c r="A28" s="20"/>
      <c r="B28" s="20" t="s">
        <v>67</v>
      </c>
      <c r="C28" s="36">
        <f aca="true" t="shared" si="9" ref="C28:U28">+C20+C24+C27</f>
        <v>1027226</v>
      </c>
      <c r="D28" s="36">
        <f t="shared" si="9"/>
        <v>161717.9</v>
      </c>
      <c r="E28" s="36">
        <f t="shared" si="9"/>
        <v>26932.829999999998</v>
      </c>
      <c r="F28" s="36">
        <f t="shared" si="9"/>
        <v>793902.03</v>
      </c>
      <c r="G28" s="36">
        <f t="shared" si="9"/>
        <v>327991.27</v>
      </c>
      <c r="H28" s="36">
        <f t="shared" si="9"/>
        <v>366773.39999999997</v>
      </c>
      <c r="I28" s="36">
        <f t="shared" si="9"/>
        <v>38782.130000000005</v>
      </c>
      <c r="J28" s="36">
        <f t="shared" si="9"/>
        <v>1982854.92</v>
      </c>
      <c r="K28" s="36">
        <f t="shared" si="9"/>
        <v>1188216.97</v>
      </c>
      <c r="L28" s="36">
        <f t="shared" si="9"/>
        <v>1170238.0000000005</v>
      </c>
      <c r="M28" s="36">
        <f t="shared" si="9"/>
        <v>422383</v>
      </c>
      <c r="N28" s="36">
        <f t="shared" si="9"/>
        <v>26123.67</v>
      </c>
      <c r="O28" s="36">
        <f t="shared" si="9"/>
        <v>130553</v>
      </c>
      <c r="P28" s="36">
        <f t="shared" si="9"/>
        <v>0</v>
      </c>
      <c r="Q28" s="36">
        <f t="shared" si="9"/>
        <v>141931.22</v>
      </c>
      <c r="R28" s="36">
        <f t="shared" si="9"/>
        <v>179984.75</v>
      </c>
      <c r="S28" s="36">
        <f t="shared" si="9"/>
        <v>264977.34</v>
      </c>
      <c r="T28" s="36">
        <f t="shared" si="9"/>
        <v>4285</v>
      </c>
      <c r="U28" s="37">
        <f t="shared" si="9"/>
        <v>1170237.98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9.7109375" style="0" customWidth="1"/>
    <col min="10" max="10" width="11.8515625" style="0" customWidth="1"/>
    <col min="11" max="11" width="10.8515625" style="0" customWidth="1"/>
    <col min="12" max="12" width="11.003906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0" t="s">
        <v>80</v>
      </c>
      <c r="B5" s="61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2"/>
      <c r="B6" s="63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15144</v>
      </c>
      <c r="E9" s="38">
        <v>0</v>
      </c>
      <c r="F9" s="38">
        <v>0</v>
      </c>
      <c r="G9" s="39">
        <v>15530</v>
      </c>
      <c r="H9" s="38">
        <v>20777</v>
      </c>
      <c r="I9" s="40">
        <f aca="true" t="shared" si="0" ref="I9:I17">+H9-G9</f>
        <v>5247</v>
      </c>
      <c r="J9" s="41"/>
      <c r="K9" s="39">
        <v>303454</v>
      </c>
      <c r="L9" s="40">
        <f aca="true" t="shared" si="1" ref="L9:L17">+C9+D9+E9+F9-I9-J9+K9</f>
        <v>313351</v>
      </c>
      <c r="M9" s="39">
        <v>0</v>
      </c>
      <c r="N9" s="41"/>
      <c r="O9" s="39">
        <v>18882</v>
      </c>
      <c r="P9" s="39">
        <v>0</v>
      </c>
      <c r="Q9" s="39">
        <v>70933</v>
      </c>
      <c r="R9" s="39">
        <v>114537</v>
      </c>
      <c r="S9" s="39">
        <v>0</v>
      </c>
      <c r="T9" s="39">
        <v>108999</v>
      </c>
      <c r="U9" s="40">
        <f aca="true" t="shared" si="2" ref="U9:U17">SUM(M9:T9)</f>
        <v>313351</v>
      </c>
    </row>
    <row r="10" spans="1:21" ht="15" customHeight="1">
      <c r="A10" s="1">
        <v>18</v>
      </c>
      <c r="B10" s="1" t="s">
        <v>70</v>
      </c>
      <c r="C10" s="2"/>
      <c r="D10" s="38">
        <v>56309</v>
      </c>
      <c r="E10" s="38">
        <v>2252.48</v>
      </c>
      <c r="F10" s="38">
        <v>0</v>
      </c>
      <c r="G10" s="39">
        <v>15311.61</v>
      </c>
      <c r="H10" s="38">
        <v>17762.67</v>
      </c>
      <c r="I10" s="40">
        <f t="shared" si="0"/>
        <v>2451.0599999999977</v>
      </c>
      <c r="J10" s="41"/>
      <c r="K10" s="39">
        <v>175426</v>
      </c>
      <c r="L10" s="40">
        <f t="shared" si="1"/>
        <v>231536.42</v>
      </c>
      <c r="M10" s="39">
        <v>171</v>
      </c>
      <c r="N10" s="41"/>
      <c r="O10" s="39">
        <v>43623</v>
      </c>
      <c r="P10" s="39">
        <v>0</v>
      </c>
      <c r="Q10" s="39">
        <v>63422</v>
      </c>
      <c r="R10" s="39">
        <v>23054</v>
      </c>
      <c r="S10" s="39">
        <v>1412.42</v>
      </c>
      <c r="T10" s="39">
        <v>99854</v>
      </c>
      <c r="U10" s="40">
        <f t="shared" si="2"/>
        <v>231536.42</v>
      </c>
    </row>
    <row r="11" spans="1:21" ht="15" customHeight="1">
      <c r="A11" s="1">
        <v>19</v>
      </c>
      <c r="B11" s="1" t="s">
        <v>71</v>
      </c>
      <c r="C11" s="2"/>
      <c r="D11" s="38">
        <v>20346.83</v>
      </c>
      <c r="E11" s="38">
        <v>0</v>
      </c>
      <c r="F11" s="38">
        <v>0</v>
      </c>
      <c r="G11" s="39">
        <v>7450.46</v>
      </c>
      <c r="H11" s="38">
        <v>7505.57</v>
      </c>
      <c r="I11" s="40">
        <f t="shared" si="0"/>
        <v>55.10999999999967</v>
      </c>
      <c r="J11" s="41"/>
      <c r="K11" s="39">
        <v>41051</v>
      </c>
      <c r="L11" s="40">
        <f t="shared" si="1"/>
        <v>61342.72</v>
      </c>
      <c r="M11" s="39">
        <v>0</v>
      </c>
      <c r="N11" s="41"/>
      <c r="O11" s="39">
        <v>21588</v>
      </c>
      <c r="P11" s="39">
        <v>0</v>
      </c>
      <c r="Q11" s="39">
        <v>1982</v>
      </c>
      <c r="R11" s="39">
        <v>0</v>
      </c>
      <c r="S11" s="39">
        <v>0</v>
      </c>
      <c r="T11" s="39">
        <v>37772.72</v>
      </c>
      <c r="U11" s="40">
        <f t="shared" si="2"/>
        <v>61342.72</v>
      </c>
    </row>
    <row r="12" spans="1:21" ht="15" customHeight="1">
      <c r="A12" s="1">
        <v>20</v>
      </c>
      <c r="B12" s="1" t="s">
        <v>72</v>
      </c>
      <c r="C12" s="2"/>
      <c r="D12" s="38">
        <v>26587</v>
      </c>
      <c r="E12" s="38">
        <v>0</v>
      </c>
      <c r="F12" s="38">
        <v>35690</v>
      </c>
      <c r="G12" s="39">
        <v>19430</v>
      </c>
      <c r="H12" s="38">
        <v>14797</v>
      </c>
      <c r="I12" s="40">
        <f t="shared" si="0"/>
        <v>-4633</v>
      </c>
      <c r="J12" s="41"/>
      <c r="K12" s="39">
        <v>114818</v>
      </c>
      <c r="L12" s="40">
        <f t="shared" si="1"/>
        <v>181728</v>
      </c>
      <c r="M12" s="39">
        <v>48933</v>
      </c>
      <c r="N12" s="41"/>
      <c r="O12" s="39">
        <v>16137</v>
      </c>
      <c r="P12" s="39">
        <v>0</v>
      </c>
      <c r="Q12" s="39">
        <v>111176</v>
      </c>
      <c r="R12" s="39">
        <v>5003</v>
      </c>
      <c r="S12" s="39">
        <v>0</v>
      </c>
      <c r="T12" s="39">
        <v>479</v>
      </c>
      <c r="U12" s="40">
        <f t="shared" si="2"/>
        <v>181728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2808</v>
      </c>
      <c r="I13" s="40">
        <f t="shared" si="0"/>
        <v>-777</v>
      </c>
      <c r="J13" s="41"/>
      <c r="K13" s="39">
        <v>14435</v>
      </c>
      <c r="L13" s="40">
        <f t="shared" si="1"/>
        <v>15212</v>
      </c>
      <c r="M13" s="39">
        <v>0</v>
      </c>
      <c r="N13" s="41"/>
      <c r="O13" s="39">
        <v>0</v>
      </c>
      <c r="P13" s="39">
        <v>0</v>
      </c>
      <c r="Q13" s="39">
        <v>11521</v>
      </c>
      <c r="R13" s="39">
        <v>3691</v>
      </c>
      <c r="S13" s="39">
        <v>0</v>
      </c>
      <c r="T13" s="39">
        <v>0</v>
      </c>
      <c r="U13" s="40">
        <f t="shared" si="2"/>
        <v>15212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5890</v>
      </c>
      <c r="I14" s="40">
        <f t="shared" si="0"/>
        <v>-37</v>
      </c>
      <c r="J14" s="41"/>
      <c r="K14" s="39">
        <v>21650</v>
      </c>
      <c r="L14" s="40">
        <f t="shared" si="1"/>
        <v>22166</v>
      </c>
      <c r="M14" s="39">
        <v>95</v>
      </c>
      <c r="N14" s="41"/>
      <c r="O14" s="39">
        <v>8831</v>
      </c>
      <c r="P14" s="39">
        <v>0</v>
      </c>
      <c r="Q14" s="39">
        <v>5136</v>
      </c>
      <c r="R14" s="39">
        <v>3588</v>
      </c>
      <c r="S14" s="39">
        <v>0</v>
      </c>
      <c r="T14" s="39">
        <v>4516</v>
      </c>
      <c r="U14" s="40">
        <f t="shared" si="2"/>
        <v>22166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590</v>
      </c>
      <c r="F16" s="38">
        <v>0</v>
      </c>
      <c r="G16" s="38">
        <v>7907</v>
      </c>
      <c r="H16" s="38">
        <v>8992</v>
      </c>
      <c r="I16" s="40">
        <f t="shared" si="0"/>
        <v>1085</v>
      </c>
      <c r="J16" s="41"/>
      <c r="K16" s="39">
        <v>15521</v>
      </c>
      <c r="L16" s="40">
        <f t="shared" si="1"/>
        <v>15026</v>
      </c>
      <c r="M16" s="39">
        <v>0</v>
      </c>
      <c r="N16" s="41"/>
      <c r="O16" s="39">
        <v>9337</v>
      </c>
      <c r="P16" s="39">
        <v>0</v>
      </c>
      <c r="Q16" s="39">
        <v>752</v>
      </c>
      <c r="R16" s="39">
        <v>4937</v>
      </c>
      <c r="S16" s="39">
        <v>0</v>
      </c>
      <c r="T16" s="39">
        <v>0</v>
      </c>
      <c r="U16" s="40">
        <f t="shared" si="2"/>
        <v>15026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34</v>
      </c>
      <c r="G17" s="38">
        <v>35540</v>
      </c>
      <c r="H17" s="38">
        <v>33295</v>
      </c>
      <c r="I17" s="40">
        <f t="shared" si="0"/>
        <v>-2245</v>
      </c>
      <c r="J17" s="41"/>
      <c r="K17" s="39">
        <v>103245.43</v>
      </c>
      <c r="L17" s="40">
        <f t="shared" si="1"/>
        <v>105524.43</v>
      </c>
      <c r="M17" s="39">
        <v>0</v>
      </c>
      <c r="N17" s="41"/>
      <c r="O17" s="39">
        <v>0</v>
      </c>
      <c r="P17" s="39">
        <v>0</v>
      </c>
      <c r="Q17" s="39">
        <v>68863</v>
      </c>
      <c r="R17" s="39">
        <v>36661.43</v>
      </c>
      <c r="S17" s="39">
        <v>0</v>
      </c>
      <c r="T17" s="39">
        <v>0</v>
      </c>
      <c r="U17" s="40">
        <f t="shared" si="2"/>
        <v>105524.43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118386.83</v>
      </c>
      <c r="E18" s="43">
        <f t="shared" si="3"/>
        <v>3321.48</v>
      </c>
      <c r="F18" s="43">
        <f t="shared" si="3"/>
        <v>35724</v>
      </c>
      <c r="G18" s="43">
        <f t="shared" si="3"/>
        <v>110681.07</v>
      </c>
      <c r="H18" s="43">
        <f t="shared" si="3"/>
        <v>111827.23999999999</v>
      </c>
      <c r="I18" s="44">
        <f t="shared" si="3"/>
        <v>1146.1699999999973</v>
      </c>
      <c r="J18" s="43">
        <f t="shared" si="3"/>
        <v>0</v>
      </c>
      <c r="K18" s="45">
        <f t="shared" si="3"/>
        <v>789600.4299999999</v>
      </c>
      <c r="L18" s="44">
        <f t="shared" si="3"/>
        <v>945886.5700000001</v>
      </c>
      <c r="M18" s="44">
        <f t="shared" si="3"/>
        <v>49199</v>
      </c>
      <c r="N18" s="44">
        <f t="shared" si="3"/>
        <v>0</v>
      </c>
      <c r="O18" s="43">
        <f t="shared" si="3"/>
        <v>118398</v>
      </c>
      <c r="P18" s="43">
        <f t="shared" si="3"/>
        <v>0</v>
      </c>
      <c r="Q18" s="43">
        <f t="shared" si="3"/>
        <v>333785</v>
      </c>
      <c r="R18" s="43">
        <f t="shared" si="3"/>
        <v>191471.43</v>
      </c>
      <c r="S18" s="43">
        <f t="shared" si="3"/>
        <v>1412.42</v>
      </c>
      <c r="T18" s="43">
        <f t="shared" si="3"/>
        <v>251620.72</v>
      </c>
      <c r="U18" s="44">
        <f t="shared" si="3"/>
        <v>945886.5700000001</v>
      </c>
    </row>
    <row r="22" spans="7:10" ht="15" customHeight="1">
      <c r="G22" s="64" t="s">
        <v>79</v>
      </c>
      <c r="H22" s="64"/>
      <c r="I22" s="64"/>
      <c r="J22" s="7">
        <f>+('semilavorati aggregato'!J28)-('semilavorati aggregato'!K28+'monomeri aggregato'!K18)</f>
        <v>5037.520000000019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2016-05-02T09:12:23Z</cp:lastPrinted>
  <dcterms:created xsi:type="dcterms:W3CDTF">2016-05-02T10:09:13Z</dcterms:created>
  <dcterms:modified xsi:type="dcterms:W3CDTF">2017-05-16T11:18:50Z</dcterms:modified>
  <cp:category/>
  <cp:version/>
  <cp:contentType/>
  <cp:contentStatus/>
</cp:coreProperties>
</file>