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<sst xmlns="http://schemas.openxmlformats.org/spreadsheetml/2006/main" count="258" uniqueCount="82">
  <si>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</si>
  <si>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</si>
  <si>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</si>
  <si>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</si>
  <si>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</si>
  <si>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</si>
  <si>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</si>
  <si>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</si>
  <si>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</si>
  <si>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</si>
  <si>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</si>
  <si>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</si>
  <si>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</si>
  <si>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</si>
  <si>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</si>
  <si>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</si>
  <si>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</si>
  <si>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</si>
  <si>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</si>
  <si>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</si>
  <si>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</si>
  <si>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</si>
  <si>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</si>
  <si>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</si>
  <si>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</si>
  <si>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febbraio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</si>
  <si>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</si>
  <si>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</si>
  <si>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</si>
  <si>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</si>
  <si>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</si>
  <si>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</si>
  <si>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</si>
  <si>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</si>
  <si>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</si>
  <si>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</si>
  <si>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</si>
  <si>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</si>
  <si>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</si>
  <si>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</si>
  <si>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</si>
  <si>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</si>
  <si>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</si>
  <si>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</si>
  <si>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</si>
  <si>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</si>
  <si>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</si>
  <si>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</si>
  <si>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</si>
  <si>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</si>
  <si>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</si>
  <si>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</si>
  <si>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</si>
  <si>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</si>
  <si>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</si>
  <si>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</si>
  <si>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</si>
  <si>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</si>
  <si>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</si>
  <si>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</si>
  <si>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</si>
  <si>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</si>
  <si>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</si>
  <si>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</si>
  <si>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</si>
  <si>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</si>
  <si>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</si>
  <si>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</si>
  <si>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</si>
  <si>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</si>
  <si>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</si>
  <si>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</si>
  <si>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</si>
  <si>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</si>
  <si>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</si>
  <si>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</si>
  <si>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</si>
  <si>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</si>
  <si>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</si>
  <si>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</si>
  <si>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gennaio-febbraio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</si>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</sst>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3" fillId="42" borderId="22" xfId="0" applyFont="1" applyFill="1" applyBorder="1" applyAlignment="1" applyProtection="1">
      <alignment horizontal="center"/>
      <protection/>
    </xf>
    <xf numFmtId="0" fontId="9" fillId="43" borderId="23" xfId="0" applyFont="1" applyFill="1" applyBorder="1" applyAlignment="1" applyProtection="1">
      <alignment horizontal="center"/>
      <protection/>
    </xf>
    <xf numFmtId="0" fontId="9" fillId="44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8" xfId="0" applyFont="1" applyFill="1" applyBorder="1" applyAlignment="1" applyProtection="1">
      <alignment horizontal="center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7" fillId="38" borderId="28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center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9" fillId="36" borderId="36" xfId="0" applyFont="1" applyFill="1" applyBorder="1" applyAlignment="1" applyProtection="1">
      <alignment horizontal="center" textRotation="90" wrapText="1"/>
      <protection/>
    </xf>
    <xf numFmtId="0" fontId="9" fillId="36" borderId="37" xfId="0" applyFont="1" applyFill="1" applyBorder="1" applyAlignment="1" applyProtection="1">
      <alignment horizontal="center" textRotation="90" wrapText="1"/>
      <protection/>
    </xf>
    <xf numFmtId="0" fontId="9" fillId="36" borderId="38" xfId="0" applyFont="1" applyFill="1" applyBorder="1" applyAlignment="1" applyProtection="1">
      <alignment horizontal="center" textRotation="90" wrapText="1"/>
      <protection/>
    </xf>
    <xf numFmtId="0" fontId="9" fillId="36" borderId="39" xfId="0" applyFont="1" applyFill="1" applyBorder="1" applyAlignment="1" applyProtection="1">
      <alignment horizontal="center" textRotation="90" wrapText="1"/>
      <protection/>
    </xf>
    <xf numFmtId="0" fontId="10" fillId="36" borderId="40" xfId="0" applyFont="1" applyFill="1" applyBorder="1" applyAlignment="1" applyProtection="1">
      <alignment horizontal="center" wrapText="1"/>
      <protection/>
    </xf>
    <xf numFmtId="0" fontId="10" fillId="36" borderId="27" xfId="0" applyFont="1" applyFill="1" applyBorder="1" applyAlignment="1" applyProtection="1">
      <alignment horizontal="center" vertical="center" wrapText="1"/>
      <protection/>
    </xf>
    <xf numFmtId="0" fontId="10" fillId="36" borderId="4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25" xfId="0" applyFont="1" applyFill="1" applyBorder="1" applyAlignment="1" applyProtection="1">
      <alignment horizontal="center" wrapText="1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28125" style="0" customWidth="1"/>
    <col min="2" max="2" width="32.7109375" style="0" customWidth="1"/>
    <col min="3" max="3" width="11.7109375" style="0" customWidth="1"/>
    <col min="4" max="5" width="9.7109375" style="0" customWidth="1"/>
    <col min="6" max="8" width="11.140625" style="0" customWidth="1"/>
    <col min="9" max="9" width="9.7109375" style="0" customWidth="1"/>
    <col min="10" max="10" width="11.8515625" style="0" customWidth="1"/>
    <col min="11" max="13" width="11.140625" style="0" customWidth="1"/>
    <col min="14" max="20" width="9.7109375" style="0" customWidth="1"/>
    <col min="21" max="21" width="11.8515625" style="0" customWidth="1"/>
  </cols>
  <sheetData>
    <row r="1" spans="1:21" ht="21" customHeight="1">
      <c r="A1" s="1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 t="s">
        <v>1</v>
      </c>
      <c r="N1" s="54"/>
      <c r="O1" s="54"/>
      <c r="P1" s="54"/>
      <c r="Q1" s="54"/>
      <c r="R1" s="54"/>
      <c r="S1" s="54"/>
      <c r="T1" s="54"/>
      <c r="U1" s="54"/>
    </row>
    <row r="2" spans="1:21" ht="21" customHeight="1">
      <c r="A2" s="15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3</v>
      </c>
      <c r="N2" s="56"/>
      <c r="O2" s="56"/>
      <c r="P2" s="56"/>
      <c r="Q2" s="56"/>
      <c r="R2" s="56"/>
      <c r="S2" s="56"/>
      <c r="T2" s="56"/>
      <c r="U2" s="56"/>
    </row>
    <row r="3" spans="1:21" ht="16.5" customHeight="1" thickBot="1">
      <c r="A3" s="12"/>
      <c r="B3" s="21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49" t="s">
        <v>81</v>
      </c>
      <c r="B4" s="50"/>
      <c r="C4" s="51" t="s">
        <v>6</v>
      </c>
      <c r="D4" s="57" t="s">
        <v>7</v>
      </c>
      <c r="E4" s="51" t="s">
        <v>8</v>
      </c>
      <c r="F4" s="57" t="s">
        <v>9</v>
      </c>
      <c r="G4" s="51" t="s">
        <v>10</v>
      </c>
      <c r="H4" s="57" t="s">
        <v>11</v>
      </c>
      <c r="I4" s="51" t="s">
        <v>12</v>
      </c>
      <c r="J4" s="57" t="s">
        <v>13</v>
      </c>
      <c r="K4" s="51" t="s">
        <v>14</v>
      </c>
      <c r="L4" s="57" t="s">
        <v>15</v>
      </c>
      <c r="M4" s="51" t="s">
        <v>16</v>
      </c>
      <c r="N4" s="57" t="s">
        <v>17</v>
      </c>
      <c r="O4" s="51" t="s">
        <v>18</v>
      </c>
      <c r="P4" s="57" t="s">
        <v>19</v>
      </c>
      <c r="Q4" s="51" t="s">
        <v>20</v>
      </c>
      <c r="R4" s="57" t="s">
        <v>21</v>
      </c>
      <c r="S4" s="51" t="s">
        <v>22</v>
      </c>
      <c r="T4" s="57" t="s">
        <v>23</v>
      </c>
      <c r="U4" s="51" t="s">
        <v>24</v>
      </c>
    </row>
    <row r="5" spans="1:21" ht="15.75" customHeight="1">
      <c r="A5" s="52" t="s">
        <v>25</v>
      </c>
      <c r="B5" s="53"/>
      <c r="C5" s="51"/>
      <c r="D5" s="57"/>
      <c r="E5" s="51"/>
      <c r="F5" s="57"/>
      <c r="G5" s="51"/>
      <c r="H5" s="57"/>
      <c r="I5" s="51"/>
      <c r="J5" s="57"/>
      <c r="K5" s="51"/>
      <c r="L5" s="57"/>
      <c r="M5" s="51"/>
      <c r="N5" s="57"/>
      <c r="O5" s="51"/>
      <c r="P5" s="57"/>
      <c r="Q5" s="51"/>
      <c r="R5" s="57"/>
      <c r="S5" s="51"/>
      <c r="T5" s="57"/>
      <c r="U5" s="51"/>
    </row>
    <row r="6" spans="1:21" ht="124.5" customHeight="1">
      <c r="A6" s="52"/>
      <c r="B6" s="53"/>
      <c r="C6" s="51"/>
      <c r="D6" s="57"/>
      <c r="E6" s="51"/>
      <c r="F6" s="57"/>
      <c r="G6" s="51"/>
      <c r="H6" s="57"/>
      <c r="I6" s="51"/>
      <c r="J6" s="57"/>
      <c r="K6" s="51"/>
      <c r="L6" s="57"/>
      <c r="M6" s="51"/>
      <c r="N6" s="57"/>
      <c r="O6" s="51"/>
      <c r="P6" s="57"/>
      <c r="Q6" s="51"/>
      <c r="R6" s="57"/>
      <c r="S6" s="51"/>
      <c r="T6" s="57"/>
      <c r="U6" s="51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46" t="s">
        <v>47</v>
      </c>
      <c r="B8" s="46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7582</v>
      </c>
      <c r="D9" s="24">
        <v>0</v>
      </c>
      <c r="E9" s="24">
        <v>895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4586</v>
      </c>
      <c r="K9" s="27">
        <v>63726.37</v>
      </c>
      <c r="L9" s="28">
        <f aca="true" t="shared" si="1" ref="L9:L26">C9+D9+E9+F9-(I9+J9)+K9</f>
        <v>67617.37</v>
      </c>
      <c r="M9" s="25">
        <v>4060</v>
      </c>
      <c r="N9" s="29">
        <v>5492</v>
      </c>
      <c r="O9" s="25">
        <v>0</v>
      </c>
      <c r="P9" s="25">
        <v>0</v>
      </c>
      <c r="Q9" s="25">
        <v>0</v>
      </c>
      <c r="R9" s="25">
        <v>0</v>
      </c>
      <c r="S9" s="25">
        <v>56512.37</v>
      </c>
      <c r="T9" s="30">
        <v>1553</v>
      </c>
      <c r="U9" s="31">
        <f aca="true" t="shared" si="2" ref="U9:U19">SUM(M9:T9)</f>
        <v>67617.37</v>
      </c>
    </row>
    <row r="10" spans="1:21" ht="15" customHeight="1">
      <c r="A10" s="17">
        <v>2</v>
      </c>
      <c r="B10" s="17" t="s">
        <v>49</v>
      </c>
      <c r="C10" s="24">
        <v>10281</v>
      </c>
      <c r="D10" s="24">
        <v>0</v>
      </c>
      <c r="E10" s="24">
        <v>0</v>
      </c>
      <c r="F10" s="25">
        <v>5904</v>
      </c>
      <c r="G10" s="25">
        <v>12014</v>
      </c>
      <c r="H10" s="25">
        <v>9334</v>
      </c>
      <c r="I10" s="26">
        <f t="shared" si="0"/>
        <v>-2680</v>
      </c>
      <c r="J10" s="25">
        <v>14531</v>
      </c>
      <c r="K10" s="27">
        <v>10815</v>
      </c>
      <c r="L10" s="28">
        <f t="shared" si="1"/>
        <v>15149</v>
      </c>
      <c r="M10" s="25">
        <v>6711</v>
      </c>
      <c r="N10" s="29">
        <v>0</v>
      </c>
      <c r="O10" s="25">
        <v>8315</v>
      </c>
      <c r="P10" s="25">
        <v>0</v>
      </c>
      <c r="Q10" s="25">
        <v>108</v>
      </c>
      <c r="R10" s="25">
        <v>0</v>
      </c>
      <c r="S10" s="25">
        <v>0</v>
      </c>
      <c r="T10" s="30">
        <v>15</v>
      </c>
      <c r="U10" s="31">
        <f t="shared" si="2"/>
        <v>15149</v>
      </c>
    </row>
    <row r="11" spans="1:21" ht="15" customHeight="1">
      <c r="A11" s="18">
        <v>3</v>
      </c>
      <c r="B11" s="18" t="s">
        <v>50</v>
      </c>
      <c r="C11" s="24">
        <v>123180</v>
      </c>
      <c r="D11" s="24">
        <v>22721</v>
      </c>
      <c r="E11" s="24">
        <v>0</v>
      </c>
      <c r="F11" s="24">
        <v>207834</v>
      </c>
      <c r="G11" s="25">
        <v>88249</v>
      </c>
      <c r="H11" s="25">
        <v>99898</v>
      </c>
      <c r="I11" s="26">
        <f t="shared" si="0"/>
        <v>11649</v>
      </c>
      <c r="J11" s="25">
        <v>342086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84458</v>
      </c>
      <c r="D12" s="24">
        <v>0</v>
      </c>
      <c r="E12" s="24">
        <v>0</v>
      </c>
      <c r="F12" s="25">
        <v>0</v>
      </c>
      <c r="G12" s="25">
        <v>29647</v>
      </c>
      <c r="H12" s="24">
        <v>27161</v>
      </c>
      <c r="I12" s="26">
        <f t="shared" si="0"/>
        <v>-2486</v>
      </c>
      <c r="J12" s="25">
        <v>86944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29968</v>
      </c>
      <c r="D13" s="24">
        <v>0</v>
      </c>
      <c r="E13" s="24">
        <v>0</v>
      </c>
      <c r="F13" s="25">
        <v>32995</v>
      </c>
      <c r="G13" s="25">
        <v>38319</v>
      </c>
      <c r="H13" s="25">
        <v>29686</v>
      </c>
      <c r="I13" s="26">
        <f t="shared" si="0"/>
        <v>-8633</v>
      </c>
      <c r="J13" s="25">
        <v>67436</v>
      </c>
      <c r="K13" s="27">
        <v>53268</v>
      </c>
      <c r="L13" s="28">
        <f t="shared" si="1"/>
        <v>57428</v>
      </c>
      <c r="M13" s="25">
        <v>0</v>
      </c>
      <c r="N13" s="29">
        <v>0</v>
      </c>
      <c r="O13" s="25">
        <v>0</v>
      </c>
      <c r="P13" s="25">
        <v>0</v>
      </c>
      <c r="Q13" s="25">
        <v>32609</v>
      </c>
      <c r="R13" s="25">
        <v>24819</v>
      </c>
      <c r="S13" s="25">
        <v>0</v>
      </c>
      <c r="T13" s="30">
        <v>0</v>
      </c>
      <c r="U13" s="31">
        <f t="shared" si="2"/>
        <v>57428</v>
      </c>
    </row>
    <row r="14" spans="1:21" ht="15" customHeight="1">
      <c r="A14" s="17">
        <v>6</v>
      </c>
      <c r="B14" s="17" t="s">
        <v>53</v>
      </c>
      <c r="C14" s="24">
        <v>29258</v>
      </c>
      <c r="D14" s="25">
        <v>0</v>
      </c>
      <c r="E14" s="25">
        <v>0</v>
      </c>
      <c r="F14" s="25">
        <v>0</v>
      </c>
      <c r="G14" s="25">
        <v>8715</v>
      </c>
      <c r="H14" s="25">
        <v>9537</v>
      </c>
      <c r="I14" s="26">
        <f t="shared" si="0"/>
        <v>822</v>
      </c>
      <c r="J14" s="25">
        <v>28814</v>
      </c>
      <c r="K14" s="27">
        <v>22504</v>
      </c>
      <c r="L14" s="28">
        <f t="shared" si="1"/>
        <v>22126</v>
      </c>
      <c r="M14" s="25">
        <v>21938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188</v>
      </c>
      <c r="T14" s="30">
        <v>0</v>
      </c>
      <c r="U14" s="31">
        <f t="shared" si="2"/>
        <v>22126</v>
      </c>
    </row>
    <row r="15" spans="1:21" ht="15" customHeight="1">
      <c r="A15" s="17">
        <v>7</v>
      </c>
      <c r="B15" s="17" t="s">
        <v>54</v>
      </c>
      <c r="C15" s="24">
        <v>7303</v>
      </c>
      <c r="D15" s="25">
        <v>0</v>
      </c>
      <c r="E15" s="25">
        <v>0</v>
      </c>
      <c r="F15" s="25">
        <v>8525.34</v>
      </c>
      <c r="G15" s="25">
        <v>7218.16</v>
      </c>
      <c r="H15" s="25">
        <v>10890.43</v>
      </c>
      <c r="I15" s="26">
        <f t="shared" si="0"/>
        <v>3672.2700000000004</v>
      </c>
      <c r="J15" s="25">
        <v>9060.07</v>
      </c>
      <c r="K15" s="27">
        <v>0</v>
      </c>
      <c r="L15" s="28">
        <f t="shared" si="1"/>
        <v>3096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3096</v>
      </c>
      <c r="T15" s="30">
        <v>0</v>
      </c>
      <c r="U15" s="31">
        <f t="shared" si="2"/>
        <v>3096</v>
      </c>
    </row>
    <row r="16" spans="1:21" ht="15" customHeight="1">
      <c r="A16" s="17">
        <v>8</v>
      </c>
      <c r="B16" s="17" t="s">
        <v>55</v>
      </c>
      <c r="C16" s="24">
        <v>5399</v>
      </c>
      <c r="D16" s="25">
        <v>8857.99</v>
      </c>
      <c r="E16" s="25">
        <v>0</v>
      </c>
      <c r="F16" s="25">
        <v>0</v>
      </c>
      <c r="G16" s="25">
        <v>32764.32</v>
      </c>
      <c r="H16" s="25">
        <v>31274.71</v>
      </c>
      <c r="I16" s="26">
        <f t="shared" si="0"/>
        <v>-1489.6100000000006</v>
      </c>
      <c r="J16" s="25">
        <v>5472.04</v>
      </c>
      <c r="K16" s="27">
        <v>13297</v>
      </c>
      <c r="L16" s="28">
        <f t="shared" si="1"/>
        <v>23571.56</v>
      </c>
      <c r="M16" s="25">
        <v>0</v>
      </c>
      <c r="N16" s="29">
        <v>2232.56</v>
      </c>
      <c r="O16" s="25">
        <v>3130</v>
      </c>
      <c r="P16" s="25">
        <v>0</v>
      </c>
      <c r="Q16" s="25">
        <v>8882</v>
      </c>
      <c r="R16" s="25">
        <v>3872</v>
      </c>
      <c r="S16" s="25">
        <v>5455</v>
      </c>
      <c r="T16" s="30">
        <v>0</v>
      </c>
      <c r="U16" s="31">
        <f t="shared" si="2"/>
        <v>23571.559999999998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635</v>
      </c>
      <c r="F17" s="25">
        <v>0</v>
      </c>
      <c r="G17" s="25">
        <v>7390</v>
      </c>
      <c r="H17" s="25">
        <v>7781</v>
      </c>
      <c r="I17" s="26">
        <f t="shared" si="0"/>
        <v>391</v>
      </c>
      <c r="J17" s="25">
        <v>244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3134.56</v>
      </c>
      <c r="F19" s="25">
        <v>14487.95</v>
      </c>
      <c r="G19" s="25">
        <v>8205.38</v>
      </c>
      <c r="H19" s="25">
        <v>14192.69</v>
      </c>
      <c r="I19" s="26">
        <f t="shared" si="0"/>
        <v>5987.310000000001</v>
      </c>
      <c r="J19" s="25">
        <v>6223.24</v>
      </c>
      <c r="K19" s="27">
        <v>5957.79</v>
      </c>
      <c r="L19" s="28">
        <f t="shared" si="1"/>
        <v>11369.75</v>
      </c>
      <c r="M19" s="25">
        <v>0</v>
      </c>
      <c r="N19" s="29">
        <v>0</v>
      </c>
      <c r="O19" s="25">
        <v>0</v>
      </c>
      <c r="P19" s="25">
        <v>0</v>
      </c>
      <c r="Q19" s="25">
        <v>1668.74</v>
      </c>
      <c r="R19" s="25">
        <v>5293.13</v>
      </c>
      <c r="S19" s="25">
        <v>4407.88</v>
      </c>
      <c r="T19" s="30">
        <v>0</v>
      </c>
      <c r="U19" s="31">
        <f t="shared" si="2"/>
        <v>11369.75</v>
      </c>
    </row>
    <row r="20" spans="1:21" ht="15" customHeight="1">
      <c r="A20" s="19"/>
      <c r="B20" s="19" t="s">
        <v>59</v>
      </c>
      <c r="C20" s="32">
        <f aca="true" t="shared" si="3" ref="C20:K20">SUM(C9:C19)</f>
        <v>297429</v>
      </c>
      <c r="D20" s="32">
        <f t="shared" si="3"/>
        <v>31578.989999999998</v>
      </c>
      <c r="E20" s="32">
        <f t="shared" si="3"/>
        <v>4664.5599999999995</v>
      </c>
      <c r="F20" s="32">
        <f t="shared" si="3"/>
        <v>269746.29</v>
      </c>
      <c r="G20" s="32">
        <f t="shared" si="3"/>
        <v>232521.86000000002</v>
      </c>
      <c r="H20" s="32">
        <f t="shared" si="3"/>
        <v>239754.83</v>
      </c>
      <c r="I20" s="32">
        <f t="shared" si="3"/>
        <v>7232.970000000001</v>
      </c>
      <c r="J20" s="32">
        <f t="shared" si="3"/>
        <v>565396.35</v>
      </c>
      <c r="K20" s="32">
        <f t="shared" si="3"/>
        <v>169568.16</v>
      </c>
      <c r="L20" s="33">
        <f t="shared" si="1"/>
        <v>200357.68000000002</v>
      </c>
      <c r="M20" s="32">
        <f aca="true" t="shared" si="4" ref="M20:U20">SUM(M9:M19)</f>
        <v>32709</v>
      </c>
      <c r="N20" s="32">
        <f t="shared" si="4"/>
        <v>7724.5599999999995</v>
      </c>
      <c r="O20" s="32">
        <f t="shared" si="4"/>
        <v>11445</v>
      </c>
      <c r="P20" s="32">
        <f t="shared" si="4"/>
        <v>0</v>
      </c>
      <c r="Q20" s="32">
        <f t="shared" si="4"/>
        <v>43267.74</v>
      </c>
      <c r="R20" s="32">
        <f t="shared" si="4"/>
        <v>33984.13</v>
      </c>
      <c r="S20" s="32">
        <f t="shared" si="4"/>
        <v>69659.25</v>
      </c>
      <c r="T20" s="32">
        <f t="shared" si="4"/>
        <v>1568</v>
      </c>
      <c r="U20" s="34">
        <f t="shared" si="4"/>
        <v>200357.68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25550</v>
      </c>
      <c r="E21" s="25">
        <v>0</v>
      </c>
      <c r="F21" s="25">
        <v>0</v>
      </c>
      <c r="G21" s="25">
        <v>14495</v>
      </c>
      <c r="H21" s="25">
        <v>16529</v>
      </c>
      <c r="I21" s="26">
        <f>+H21-G21</f>
        <v>2034</v>
      </c>
      <c r="J21" s="25">
        <v>32332</v>
      </c>
      <c r="K21" s="27">
        <v>39875</v>
      </c>
      <c r="L21" s="28">
        <f t="shared" si="1"/>
        <v>31059</v>
      </c>
      <c r="M21" s="25">
        <v>13780</v>
      </c>
      <c r="N21" s="29">
        <v>0</v>
      </c>
      <c r="O21" s="25">
        <v>8531</v>
      </c>
      <c r="P21" s="25">
        <v>0</v>
      </c>
      <c r="Q21" s="25">
        <v>8229</v>
      </c>
      <c r="R21" s="25">
        <v>0</v>
      </c>
      <c r="S21" s="25">
        <v>519</v>
      </c>
      <c r="T21" s="30">
        <v>0</v>
      </c>
      <c r="U21" s="31">
        <f>SUM(M21:T21)</f>
        <v>31059</v>
      </c>
    </row>
    <row r="22" spans="1:21" ht="15" customHeight="1">
      <c r="A22" s="17">
        <v>13</v>
      </c>
      <c r="B22" s="17" t="s">
        <v>61</v>
      </c>
      <c r="C22" s="24">
        <v>0</v>
      </c>
      <c r="D22" s="25">
        <v>1739</v>
      </c>
      <c r="E22" s="25">
        <v>1073</v>
      </c>
      <c r="F22" s="25">
        <v>4745</v>
      </c>
      <c r="G22" s="25">
        <v>69282</v>
      </c>
      <c r="H22" s="25">
        <v>71533</v>
      </c>
      <c r="I22" s="26">
        <f>+H22-G22</f>
        <v>2251</v>
      </c>
      <c r="J22" s="25">
        <v>30649</v>
      </c>
      <c r="K22" s="27">
        <v>161223</v>
      </c>
      <c r="L22" s="28">
        <f t="shared" si="1"/>
        <v>135880</v>
      </c>
      <c r="M22" s="25">
        <v>92199</v>
      </c>
      <c r="N22" s="29">
        <v>0</v>
      </c>
      <c r="O22" s="25">
        <v>31520</v>
      </c>
      <c r="P22" s="25">
        <v>0</v>
      </c>
      <c r="Q22" s="25">
        <v>5252</v>
      </c>
      <c r="R22" s="25">
        <v>6909</v>
      </c>
      <c r="S22" s="25">
        <v>0</v>
      </c>
      <c r="T22" s="30">
        <v>0</v>
      </c>
      <c r="U22" s="31">
        <f>SUM(M22:T22)</f>
        <v>135880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6882</v>
      </c>
      <c r="F23" s="25">
        <v>0</v>
      </c>
      <c r="G23" s="25">
        <v>17867</v>
      </c>
      <c r="H23" s="25">
        <v>20857</v>
      </c>
      <c r="I23" s="26">
        <f>+H23-G23</f>
        <v>2990</v>
      </c>
      <c r="J23" s="25">
        <v>22221</v>
      </c>
      <c r="K23" s="27">
        <v>19435</v>
      </c>
      <c r="L23" s="28">
        <f t="shared" si="1"/>
        <v>1106</v>
      </c>
      <c r="M23" s="25">
        <v>0</v>
      </c>
      <c r="N23" s="29">
        <v>0</v>
      </c>
      <c r="O23" s="25">
        <v>0</v>
      </c>
      <c r="P23" s="25">
        <v>0</v>
      </c>
      <c r="Q23" s="25">
        <v>1106</v>
      </c>
      <c r="R23" s="25">
        <v>0</v>
      </c>
      <c r="S23" s="25">
        <v>0</v>
      </c>
      <c r="T23" s="30">
        <v>0</v>
      </c>
      <c r="U23" s="31">
        <f>SUM(M23:T23)</f>
        <v>1106</v>
      </c>
    </row>
    <row r="24" spans="1:21" ht="15" customHeight="1">
      <c r="A24" s="19"/>
      <c r="B24" s="19" t="s">
        <v>63</v>
      </c>
      <c r="C24" s="32">
        <f aca="true" t="shared" si="5" ref="C24:K24">SUM(C21:C23)</f>
        <v>0</v>
      </c>
      <c r="D24" s="32">
        <f t="shared" si="5"/>
        <v>27289</v>
      </c>
      <c r="E24" s="32">
        <f t="shared" si="5"/>
        <v>7955</v>
      </c>
      <c r="F24" s="32">
        <f t="shared" si="5"/>
        <v>4745</v>
      </c>
      <c r="G24" s="32">
        <f t="shared" si="5"/>
        <v>101644</v>
      </c>
      <c r="H24" s="32">
        <f t="shared" si="5"/>
        <v>108919</v>
      </c>
      <c r="I24" s="32">
        <f t="shared" si="5"/>
        <v>7275</v>
      </c>
      <c r="J24" s="32">
        <f t="shared" si="5"/>
        <v>85202</v>
      </c>
      <c r="K24" s="35">
        <f t="shared" si="5"/>
        <v>220533</v>
      </c>
      <c r="L24" s="33">
        <f t="shared" si="1"/>
        <v>168045</v>
      </c>
      <c r="M24" s="32">
        <f aca="true" t="shared" si="6" ref="M24:U24">SUM(M21:M23)</f>
        <v>105979</v>
      </c>
      <c r="N24" s="32">
        <f t="shared" si="6"/>
        <v>0</v>
      </c>
      <c r="O24" s="32">
        <f t="shared" si="6"/>
        <v>40051</v>
      </c>
      <c r="P24" s="32">
        <f t="shared" si="6"/>
        <v>0</v>
      </c>
      <c r="Q24" s="32">
        <f t="shared" si="6"/>
        <v>14587</v>
      </c>
      <c r="R24" s="32">
        <f t="shared" si="6"/>
        <v>6909</v>
      </c>
      <c r="S24" s="32">
        <f t="shared" si="6"/>
        <v>519</v>
      </c>
      <c r="T24" s="32">
        <f t="shared" si="6"/>
        <v>0</v>
      </c>
      <c r="U24" s="34">
        <f t="shared" si="6"/>
        <v>168045</v>
      </c>
    </row>
    <row r="25" spans="1:21" ht="15" customHeight="1">
      <c r="A25" s="17">
        <v>15</v>
      </c>
      <c r="B25" s="17" t="s">
        <v>64</v>
      </c>
      <c r="C25" s="24">
        <v>13153</v>
      </c>
      <c r="D25" s="25">
        <v>1016.18</v>
      </c>
      <c r="E25" s="25">
        <v>1409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1016.18</v>
      </c>
      <c r="K25" s="27">
        <v>0</v>
      </c>
      <c r="L25" s="28">
        <f t="shared" si="1"/>
        <v>14562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14562</v>
      </c>
      <c r="T25" s="30">
        <v>0</v>
      </c>
      <c r="U25" s="31">
        <f>SUM(M25:T25)</f>
        <v>14562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3485</v>
      </c>
      <c r="E26" s="25">
        <v>0</v>
      </c>
      <c r="F26" s="25">
        <v>0</v>
      </c>
      <c r="G26" s="25">
        <v>1975</v>
      </c>
      <c r="H26" s="25">
        <v>1380</v>
      </c>
      <c r="I26" s="26">
        <f>+H26-G26</f>
        <v>-595</v>
      </c>
      <c r="J26" s="25">
        <v>4080</v>
      </c>
      <c r="K26" s="27">
        <v>4080</v>
      </c>
      <c r="L26" s="28">
        <f t="shared" si="1"/>
        <v>4080</v>
      </c>
      <c r="M26" s="25">
        <v>4080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4080</v>
      </c>
    </row>
    <row r="27" spans="1:21" ht="15" customHeight="1">
      <c r="A27" s="19"/>
      <c r="B27" s="19" t="s">
        <v>66</v>
      </c>
      <c r="C27" s="32">
        <f aca="true" t="shared" si="7" ref="C27:I27">SUM(C25:C26)</f>
        <v>13153</v>
      </c>
      <c r="D27" s="32">
        <f t="shared" si="7"/>
        <v>4501.18</v>
      </c>
      <c r="E27" s="32">
        <f t="shared" si="7"/>
        <v>1409</v>
      </c>
      <c r="F27" s="32">
        <f t="shared" si="7"/>
        <v>0</v>
      </c>
      <c r="G27" s="32">
        <f t="shared" si="7"/>
        <v>1975</v>
      </c>
      <c r="H27" s="32">
        <f t="shared" si="7"/>
        <v>1380</v>
      </c>
      <c r="I27" s="32">
        <f t="shared" si="7"/>
        <v>-595</v>
      </c>
      <c r="J27" s="32">
        <f>K27+L27-(C27+D27+E27+F27)</f>
        <v>4675</v>
      </c>
      <c r="K27" s="32">
        <f>SUM(J25:J26)</f>
        <v>5096.18</v>
      </c>
      <c r="L27" s="32">
        <f aca="true" t="shared" si="8" ref="L27:U27">SUM(L25:L26)</f>
        <v>18642</v>
      </c>
      <c r="M27" s="32">
        <f t="shared" si="8"/>
        <v>4080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14562</v>
      </c>
      <c r="T27" s="32">
        <f t="shared" si="8"/>
        <v>0</v>
      </c>
      <c r="U27" s="34">
        <f t="shared" si="8"/>
        <v>18642</v>
      </c>
    </row>
    <row r="28" spans="1:21" ht="15" customHeight="1">
      <c r="A28" s="20"/>
      <c r="B28" s="20" t="s">
        <v>67</v>
      </c>
      <c r="C28" s="36">
        <f aca="true" t="shared" si="9" ref="C28:U28">+C20+C24+C27</f>
        <v>310582</v>
      </c>
      <c r="D28" s="36">
        <f t="shared" si="9"/>
        <v>63369.17</v>
      </c>
      <c r="E28" s="36">
        <f t="shared" si="9"/>
        <v>14028.56</v>
      </c>
      <c r="F28" s="36">
        <f t="shared" si="9"/>
        <v>274491.29</v>
      </c>
      <c r="G28" s="36">
        <f t="shared" si="9"/>
        <v>336140.86</v>
      </c>
      <c r="H28" s="36">
        <f t="shared" si="9"/>
        <v>350053.82999999996</v>
      </c>
      <c r="I28" s="36">
        <f t="shared" si="9"/>
        <v>13912.970000000001</v>
      </c>
      <c r="J28" s="36">
        <f t="shared" si="9"/>
        <v>655273.35</v>
      </c>
      <c r="K28" s="36">
        <f t="shared" si="9"/>
        <v>395197.34</v>
      </c>
      <c r="L28" s="36">
        <f t="shared" si="9"/>
        <v>387044.68000000005</v>
      </c>
      <c r="M28" s="36">
        <f t="shared" si="9"/>
        <v>142768</v>
      </c>
      <c r="N28" s="36">
        <f t="shared" si="9"/>
        <v>7724.5599999999995</v>
      </c>
      <c r="O28" s="36">
        <f t="shared" si="9"/>
        <v>51496</v>
      </c>
      <c r="P28" s="36">
        <f t="shared" si="9"/>
        <v>0</v>
      </c>
      <c r="Q28" s="36">
        <f t="shared" si="9"/>
        <v>57854.74</v>
      </c>
      <c r="R28" s="36">
        <f t="shared" si="9"/>
        <v>40893.13</v>
      </c>
      <c r="S28" s="36">
        <f t="shared" si="9"/>
        <v>84740.25</v>
      </c>
      <c r="T28" s="36">
        <f t="shared" si="9"/>
        <v>1568</v>
      </c>
      <c r="U28" s="37">
        <f t="shared" si="9"/>
        <v>387044.68</v>
      </c>
    </row>
  </sheetData>
  <sheetProtection selectLockedCells="1" selectUnlockedCells="1"/>
  <mergeCells count="29"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B1:L1"/>
    <mergeCell ref="M1:U1"/>
    <mergeCell ref="B2:L2"/>
    <mergeCell ref="M2:U2"/>
    <mergeCell ref="D4:D6"/>
    <mergeCell ref="E4:E6"/>
    <mergeCell ref="F4:F6"/>
    <mergeCell ref="G4:G6"/>
    <mergeCell ref="R4:R6"/>
    <mergeCell ref="S4:S6"/>
    <mergeCell ref="A8:B8"/>
    <mergeCell ref="C3:L3"/>
    <mergeCell ref="M3:U3"/>
    <mergeCell ref="A4:B4"/>
    <mergeCell ref="C4:C6"/>
    <mergeCell ref="A5:B5"/>
    <mergeCell ref="A6:B6"/>
    <mergeCell ref="H4:H6"/>
    <mergeCell ref="I4:I6"/>
    <mergeCell ref="J4:J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9.57421875" style="0" customWidth="1"/>
    <col min="3" max="6" width="9.7109375" style="0" customWidth="1"/>
    <col min="7" max="7" width="11.57421875" style="0" customWidth="1"/>
    <col min="8" max="8" width="11.421875" style="0" customWidth="1"/>
    <col min="9" max="9" width="9.7109375" style="0" customWidth="1"/>
    <col min="10" max="10" width="11.8515625" style="0" customWidth="1"/>
    <col min="11" max="12" width="10.8515625" style="0" customWidth="1"/>
    <col min="13" max="16" width="9.7109375" style="0" customWidth="1"/>
    <col min="17" max="17" width="10.85156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 t="s">
        <v>1</v>
      </c>
      <c r="N1" s="54"/>
      <c r="O1" s="54"/>
      <c r="P1" s="54"/>
      <c r="Q1" s="54"/>
      <c r="R1" s="54"/>
      <c r="S1" s="54"/>
      <c r="T1" s="54"/>
      <c r="U1" s="54"/>
    </row>
    <row r="2" spans="1:21" ht="21" customHeight="1">
      <c r="A2" s="15"/>
      <c r="B2" s="58" t="s">
        <v>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6" t="s">
        <v>3</v>
      </c>
      <c r="N2" s="56"/>
      <c r="O2" s="56"/>
      <c r="P2" s="56"/>
      <c r="Q2" s="56"/>
      <c r="R2" s="56"/>
      <c r="S2" s="56"/>
      <c r="T2" s="56"/>
      <c r="U2" s="56"/>
    </row>
    <row r="3" spans="1:21" ht="16.5" customHeight="1">
      <c r="A3" s="3"/>
      <c r="B3" s="3"/>
      <c r="C3" s="59" t="s">
        <v>4</v>
      </c>
      <c r="D3" s="60"/>
      <c r="E3" s="60"/>
      <c r="F3" s="60"/>
      <c r="G3" s="60"/>
      <c r="H3" s="60"/>
      <c r="I3" s="60"/>
      <c r="J3" s="60"/>
      <c r="K3" s="60"/>
      <c r="L3" s="61"/>
      <c r="M3" s="62" t="s">
        <v>5</v>
      </c>
      <c r="N3" s="63"/>
      <c r="O3" s="63"/>
      <c r="P3" s="63"/>
      <c r="Q3" s="63"/>
      <c r="R3" s="63"/>
      <c r="S3" s="63"/>
      <c r="T3" s="63"/>
      <c r="U3" s="64"/>
    </row>
    <row r="4" spans="1:21" ht="12.75" customHeight="1">
      <c r="A4" s="49" t="s">
        <v>81</v>
      </c>
      <c r="B4" s="65"/>
      <c r="C4" s="66" t="s">
        <v>6</v>
      </c>
      <c r="D4" s="69" t="s">
        <v>7</v>
      </c>
      <c r="E4" s="66" t="s">
        <v>8</v>
      </c>
      <c r="F4" s="69" t="s">
        <v>9</v>
      </c>
      <c r="G4" s="66" t="s">
        <v>10</v>
      </c>
      <c r="H4" s="69" t="s">
        <v>11</v>
      </c>
      <c r="I4" s="66" t="s">
        <v>12</v>
      </c>
      <c r="J4" s="69" t="s">
        <v>13</v>
      </c>
      <c r="K4" s="66" t="s">
        <v>14</v>
      </c>
      <c r="L4" s="69" t="s">
        <v>15</v>
      </c>
      <c r="M4" s="66" t="s">
        <v>16</v>
      </c>
      <c r="N4" s="69" t="s">
        <v>17</v>
      </c>
      <c r="O4" s="66" t="s">
        <v>18</v>
      </c>
      <c r="P4" s="69" t="s">
        <v>19</v>
      </c>
      <c r="Q4" s="66" t="s">
        <v>20</v>
      </c>
      <c r="R4" s="69" t="s">
        <v>21</v>
      </c>
      <c r="S4" s="66" t="s">
        <v>22</v>
      </c>
      <c r="T4" s="69" t="s">
        <v>23</v>
      </c>
      <c r="U4" s="66" t="s">
        <v>24</v>
      </c>
    </row>
    <row r="5" spans="1:21" ht="15.75" customHeight="1">
      <c r="A5" s="52" t="s">
        <v>25</v>
      </c>
      <c r="B5" s="72"/>
      <c r="C5" s="67"/>
      <c r="D5" s="70"/>
      <c r="E5" s="67"/>
      <c r="F5" s="70"/>
      <c r="G5" s="67"/>
      <c r="H5" s="70"/>
      <c r="I5" s="67"/>
      <c r="J5" s="70"/>
      <c r="K5" s="67"/>
      <c r="L5" s="70"/>
      <c r="M5" s="67"/>
      <c r="N5" s="70"/>
      <c r="O5" s="67"/>
      <c r="P5" s="70"/>
      <c r="Q5" s="67"/>
      <c r="R5" s="70"/>
      <c r="S5" s="67"/>
      <c r="T5" s="70"/>
      <c r="U5" s="67"/>
    </row>
    <row r="6" spans="1:21" ht="136.5" customHeight="1">
      <c r="A6" s="73"/>
      <c r="B6" s="74"/>
      <c r="C6" s="68"/>
      <c r="D6" s="71"/>
      <c r="E6" s="68"/>
      <c r="F6" s="71"/>
      <c r="G6" s="68"/>
      <c r="H6" s="71"/>
      <c r="I6" s="68"/>
      <c r="J6" s="71"/>
      <c r="K6" s="68"/>
      <c r="L6" s="71"/>
      <c r="M6" s="68"/>
      <c r="N6" s="71"/>
      <c r="O6" s="68"/>
      <c r="P6" s="71"/>
      <c r="Q6" s="68"/>
      <c r="R6" s="71"/>
      <c r="S6" s="68"/>
      <c r="T6" s="71"/>
      <c r="U6" s="68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46" t="s">
        <v>68</v>
      </c>
      <c r="B8" s="46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3859</v>
      </c>
      <c r="E9" s="38">
        <v>0</v>
      </c>
      <c r="F9" s="38">
        <v>0</v>
      </c>
      <c r="G9" s="39">
        <v>18787</v>
      </c>
      <c r="H9" s="38">
        <v>18881</v>
      </c>
      <c r="I9" s="40">
        <f aca="true" t="shared" si="0" ref="I9:I17">+H9-G9</f>
        <v>94</v>
      </c>
      <c r="J9" s="41"/>
      <c r="K9" s="39">
        <v>97624</v>
      </c>
      <c r="L9" s="40">
        <f aca="true" t="shared" si="1" ref="L9:L17">+C9+D9+E9+F9-I9-J9+K9</f>
        <v>101389</v>
      </c>
      <c r="M9" s="39">
        <v>0</v>
      </c>
      <c r="N9" s="41"/>
      <c r="O9" s="39">
        <v>3860</v>
      </c>
      <c r="P9" s="39">
        <v>0</v>
      </c>
      <c r="Q9" s="39">
        <v>20529</v>
      </c>
      <c r="R9" s="39">
        <v>41937</v>
      </c>
      <c r="S9" s="39">
        <v>0</v>
      </c>
      <c r="T9" s="39">
        <v>35063</v>
      </c>
      <c r="U9" s="40">
        <f aca="true" t="shared" si="2" ref="U9:U17">SUM(M9:T9)</f>
        <v>101389</v>
      </c>
    </row>
    <row r="10" spans="1:21" ht="15" customHeight="1">
      <c r="A10" s="1">
        <v>18</v>
      </c>
      <c r="B10" s="1" t="s">
        <v>70</v>
      </c>
      <c r="C10" s="2"/>
      <c r="D10" s="38">
        <v>21919</v>
      </c>
      <c r="E10" s="38">
        <v>0</v>
      </c>
      <c r="F10" s="38">
        <v>0</v>
      </c>
      <c r="G10" s="39">
        <v>16991.83</v>
      </c>
      <c r="H10" s="38">
        <v>19361.58</v>
      </c>
      <c r="I10" s="40">
        <f t="shared" si="0"/>
        <v>2369.75</v>
      </c>
      <c r="J10" s="41"/>
      <c r="K10" s="39">
        <v>56823</v>
      </c>
      <c r="L10" s="40">
        <f t="shared" si="1"/>
        <v>76372.25</v>
      </c>
      <c r="M10" s="39">
        <v>169</v>
      </c>
      <c r="N10" s="41"/>
      <c r="O10" s="39">
        <v>17899</v>
      </c>
      <c r="P10" s="39">
        <v>0</v>
      </c>
      <c r="Q10" s="39">
        <v>20483</v>
      </c>
      <c r="R10" s="39">
        <v>4097</v>
      </c>
      <c r="S10" s="39">
        <v>472.25</v>
      </c>
      <c r="T10" s="39">
        <v>33252</v>
      </c>
      <c r="U10" s="40">
        <f t="shared" si="2"/>
        <v>76372.25</v>
      </c>
    </row>
    <row r="11" spans="1:21" ht="15" customHeight="1">
      <c r="A11" s="1">
        <v>19</v>
      </c>
      <c r="B11" s="1" t="s">
        <v>71</v>
      </c>
      <c r="C11" s="2"/>
      <c r="D11" s="38">
        <v>8162.66</v>
      </c>
      <c r="E11" s="38">
        <v>0</v>
      </c>
      <c r="F11" s="38">
        <v>0</v>
      </c>
      <c r="G11" s="39">
        <v>8955.66</v>
      </c>
      <c r="H11" s="38">
        <v>6922.63</v>
      </c>
      <c r="I11" s="40">
        <f t="shared" si="0"/>
        <v>-2033.0299999999997</v>
      </c>
      <c r="J11" s="41"/>
      <c r="K11" s="39">
        <v>13221</v>
      </c>
      <c r="L11" s="40">
        <f t="shared" si="1"/>
        <v>23416.69</v>
      </c>
      <c r="M11" s="39">
        <v>0</v>
      </c>
      <c r="N11" s="41"/>
      <c r="O11" s="39">
        <v>9335</v>
      </c>
      <c r="P11" s="39">
        <v>0</v>
      </c>
      <c r="Q11" s="39">
        <v>646</v>
      </c>
      <c r="R11" s="39">
        <v>0</v>
      </c>
      <c r="S11" s="39">
        <v>0</v>
      </c>
      <c r="T11" s="39">
        <v>13435.69</v>
      </c>
      <c r="U11" s="40">
        <f t="shared" si="2"/>
        <v>23416.690000000002</v>
      </c>
    </row>
    <row r="12" spans="1:21" ht="15" customHeight="1">
      <c r="A12" s="1">
        <v>20</v>
      </c>
      <c r="B12" s="1" t="s">
        <v>72</v>
      </c>
      <c r="C12" s="2"/>
      <c r="D12" s="38">
        <v>12729</v>
      </c>
      <c r="E12" s="38">
        <v>0</v>
      </c>
      <c r="F12" s="38">
        <v>14227</v>
      </c>
      <c r="G12" s="39">
        <v>12784</v>
      </c>
      <c r="H12" s="38">
        <v>23930</v>
      </c>
      <c r="I12" s="40">
        <f t="shared" si="0"/>
        <v>11146</v>
      </c>
      <c r="J12" s="41"/>
      <c r="K12" s="39">
        <v>36468</v>
      </c>
      <c r="L12" s="40">
        <f t="shared" si="1"/>
        <v>52278</v>
      </c>
      <c r="M12" s="39">
        <v>14071</v>
      </c>
      <c r="N12" s="41"/>
      <c r="O12" s="39">
        <v>5024</v>
      </c>
      <c r="P12" s="39">
        <v>0</v>
      </c>
      <c r="Q12" s="39">
        <v>33183</v>
      </c>
      <c r="R12" s="39">
        <v>0</v>
      </c>
      <c r="S12" s="39">
        <v>0</v>
      </c>
      <c r="T12" s="39">
        <v>0</v>
      </c>
      <c r="U12" s="40">
        <f t="shared" si="2"/>
        <v>52278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4512</v>
      </c>
      <c r="H13" s="38">
        <v>3197</v>
      </c>
      <c r="I13" s="40">
        <f t="shared" si="0"/>
        <v>-1315</v>
      </c>
      <c r="J13" s="41"/>
      <c r="K13" s="39">
        <v>4569</v>
      </c>
      <c r="L13" s="40">
        <f t="shared" si="1"/>
        <v>5884</v>
      </c>
      <c r="M13" s="39">
        <v>0</v>
      </c>
      <c r="N13" s="41"/>
      <c r="O13" s="39">
        <v>0</v>
      </c>
      <c r="P13" s="39">
        <v>0</v>
      </c>
      <c r="Q13" s="39">
        <v>3857</v>
      </c>
      <c r="R13" s="39">
        <v>2027</v>
      </c>
      <c r="S13" s="39">
        <v>0</v>
      </c>
      <c r="T13" s="39">
        <v>0</v>
      </c>
      <c r="U13" s="40">
        <f t="shared" si="2"/>
        <v>5884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7293</v>
      </c>
      <c r="H14" s="38">
        <v>6829</v>
      </c>
      <c r="I14" s="40">
        <f t="shared" si="0"/>
        <v>-464</v>
      </c>
      <c r="J14" s="41"/>
      <c r="K14" s="39">
        <v>8007</v>
      </c>
      <c r="L14" s="40">
        <f t="shared" si="1"/>
        <v>8471</v>
      </c>
      <c r="M14" s="39">
        <v>95</v>
      </c>
      <c r="N14" s="41"/>
      <c r="O14" s="39">
        <v>1987</v>
      </c>
      <c r="P14" s="39">
        <v>0</v>
      </c>
      <c r="Q14" s="39">
        <v>2755</v>
      </c>
      <c r="R14" s="39">
        <v>2021</v>
      </c>
      <c r="S14" s="39">
        <v>0</v>
      </c>
      <c r="T14" s="39">
        <v>1613</v>
      </c>
      <c r="U14" s="40">
        <f t="shared" si="2"/>
        <v>8471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9627</v>
      </c>
      <c r="H16" s="38">
        <v>9712</v>
      </c>
      <c r="I16" s="40">
        <f t="shared" si="0"/>
        <v>85</v>
      </c>
      <c r="J16" s="41"/>
      <c r="K16" s="39">
        <v>5866</v>
      </c>
      <c r="L16" s="40">
        <f t="shared" si="1"/>
        <v>5781</v>
      </c>
      <c r="M16" s="39">
        <v>0</v>
      </c>
      <c r="N16" s="41"/>
      <c r="O16" s="39">
        <v>3102</v>
      </c>
      <c r="P16" s="39">
        <v>0</v>
      </c>
      <c r="Q16" s="39">
        <v>500</v>
      </c>
      <c r="R16" s="39">
        <v>2179</v>
      </c>
      <c r="S16" s="39">
        <v>0</v>
      </c>
      <c r="T16" s="39">
        <v>0</v>
      </c>
      <c r="U16" s="40">
        <f t="shared" si="2"/>
        <v>5781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19</v>
      </c>
      <c r="G17" s="38">
        <v>26088</v>
      </c>
      <c r="H17" s="38">
        <v>29094</v>
      </c>
      <c r="I17" s="40">
        <f t="shared" si="0"/>
        <v>3006</v>
      </c>
      <c r="J17" s="41"/>
      <c r="K17" s="39">
        <v>34524.24</v>
      </c>
      <c r="L17" s="40">
        <f t="shared" si="1"/>
        <v>31537.239999999998</v>
      </c>
      <c r="M17" s="39">
        <v>0</v>
      </c>
      <c r="N17" s="41"/>
      <c r="O17" s="39">
        <v>0</v>
      </c>
      <c r="P17" s="39">
        <v>0</v>
      </c>
      <c r="Q17" s="39">
        <v>18430</v>
      </c>
      <c r="R17" s="39">
        <v>13107.24</v>
      </c>
      <c r="S17" s="39">
        <v>0</v>
      </c>
      <c r="T17" s="39">
        <v>0</v>
      </c>
      <c r="U17" s="40">
        <f t="shared" si="2"/>
        <v>31537.239999999998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46669.66</v>
      </c>
      <c r="E18" s="43">
        <f t="shared" si="3"/>
        <v>0</v>
      </c>
      <c r="F18" s="43">
        <f t="shared" si="3"/>
        <v>14246</v>
      </c>
      <c r="G18" s="43">
        <f t="shared" si="3"/>
        <v>105038.49</v>
      </c>
      <c r="H18" s="43">
        <f t="shared" si="3"/>
        <v>117927.20999999999</v>
      </c>
      <c r="I18" s="44">
        <f t="shared" si="3"/>
        <v>12888.720000000001</v>
      </c>
      <c r="J18" s="43">
        <f t="shared" si="3"/>
        <v>0</v>
      </c>
      <c r="K18" s="45">
        <f t="shared" si="3"/>
        <v>257102.24</v>
      </c>
      <c r="L18" s="44">
        <f t="shared" si="3"/>
        <v>305129.18</v>
      </c>
      <c r="M18" s="44">
        <f t="shared" si="3"/>
        <v>14335</v>
      </c>
      <c r="N18" s="44">
        <f t="shared" si="3"/>
        <v>0</v>
      </c>
      <c r="O18" s="43">
        <f t="shared" si="3"/>
        <v>41207</v>
      </c>
      <c r="P18" s="43">
        <f t="shared" si="3"/>
        <v>0</v>
      </c>
      <c r="Q18" s="43">
        <f t="shared" si="3"/>
        <v>100383</v>
      </c>
      <c r="R18" s="43">
        <f t="shared" si="3"/>
        <v>65368.24</v>
      </c>
      <c r="S18" s="43">
        <f t="shared" si="3"/>
        <v>472.25</v>
      </c>
      <c r="T18" s="43">
        <f t="shared" si="3"/>
        <v>83363.69</v>
      </c>
      <c r="U18" s="44">
        <f t="shared" si="3"/>
        <v>305129.18</v>
      </c>
    </row>
    <row r="22" spans="7:10" ht="15" customHeight="1">
      <c r="G22" s="75" t="s">
        <v>79</v>
      </c>
      <c r="H22" s="75"/>
      <c r="I22" s="75"/>
      <c r="J22" s="7">
        <f>+('semilavorati mensile'!J28)-('semilavorati mensile'!K28+'monomeri mensile'!K18)</f>
        <v>2973.769999999902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28125" style="0" customWidth="1"/>
    <col min="2" max="2" width="33.28125" style="0" customWidth="1"/>
    <col min="3" max="3" width="11.421875" style="0" customWidth="1"/>
    <col min="4" max="4" width="11.140625" style="0" customWidth="1"/>
    <col min="5" max="5" width="9.7109375" style="0" customWidth="1"/>
    <col min="6" max="6" width="11.421875" style="0" customWidth="1"/>
    <col min="7" max="7" width="11.140625" style="0" customWidth="1"/>
    <col min="8" max="8" width="10.8515625" style="0" customWidth="1"/>
    <col min="9" max="9" width="10.57421875" style="0" customWidth="1"/>
    <col min="10" max="10" width="12.8515625" style="0" customWidth="1"/>
    <col min="11" max="11" width="10.8515625" style="0" customWidth="1"/>
    <col min="12" max="12" width="11.140625" style="0" customWidth="1"/>
    <col min="13" max="13" width="10.8515625" style="0" customWidth="1"/>
    <col min="14" max="18" width="9.7109375" style="0" customWidth="1"/>
    <col min="19" max="19" width="10.8515625" style="0" customWidth="1"/>
    <col min="20" max="20" width="9.7109375" style="0" customWidth="1"/>
    <col min="21" max="21" width="18.421875" style="0" customWidth="1"/>
  </cols>
  <sheetData>
    <row r="1" spans="1:21" ht="21" customHeight="1">
      <c r="A1" s="1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 t="s">
        <v>1</v>
      </c>
      <c r="N1" s="54"/>
      <c r="O1" s="54"/>
      <c r="P1" s="54"/>
      <c r="Q1" s="54"/>
      <c r="R1" s="54"/>
      <c r="S1" s="54"/>
      <c r="T1" s="54"/>
      <c r="U1" s="54"/>
    </row>
    <row r="2" spans="1:21" ht="21" customHeight="1">
      <c r="A2" s="15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3</v>
      </c>
      <c r="N2" s="56"/>
      <c r="O2" s="56"/>
      <c r="P2" s="56"/>
      <c r="Q2" s="56"/>
      <c r="R2" s="56"/>
      <c r="S2" s="56"/>
      <c r="T2" s="56"/>
      <c r="U2" s="56"/>
    </row>
    <row r="3" spans="1:21" ht="16.5" customHeight="1">
      <c r="A3" s="12"/>
      <c r="B3" s="21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49" t="s">
        <v>81</v>
      </c>
      <c r="B4" s="50"/>
      <c r="C4" s="51" t="s">
        <v>6</v>
      </c>
      <c r="D4" s="57" t="s">
        <v>7</v>
      </c>
      <c r="E4" s="51" t="s">
        <v>8</v>
      </c>
      <c r="F4" s="57" t="s">
        <v>9</v>
      </c>
      <c r="G4" s="51" t="s">
        <v>10</v>
      </c>
      <c r="H4" s="57" t="s">
        <v>11</v>
      </c>
      <c r="I4" s="51" t="s">
        <v>12</v>
      </c>
      <c r="J4" s="57" t="s">
        <v>13</v>
      </c>
      <c r="K4" s="51" t="s">
        <v>14</v>
      </c>
      <c r="L4" s="57" t="s">
        <v>15</v>
      </c>
      <c r="M4" s="51" t="s">
        <v>16</v>
      </c>
      <c r="N4" s="57" t="s">
        <v>17</v>
      </c>
      <c r="O4" s="51" t="s">
        <v>18</v>
      </c>
      <c r="P4" s="57" t="s">
        <v>19</v>
      </c>
      <c r="Q4" s="51" t="s">
        <v>20</v>
      </c>
      <c r="R4" s="57" t="s">
        <v>21</v>
      </c>
      <c r="S4" s="51" t="s">
        <v>22</v>
      </c>
      <c r="T4" s="57" t="s">
        <v>23</v>
      </c>
      <c r="U4" s="51" t="s">
        <v>24</v>
      </c>
    </row>
    <row r="5" spans="1:21" ht="15.75" customHeight="1">
      <c r="A5" s="52" t="s">
        <v>80</v>
      </c>
      <c r="B5" s="53"/>
      <c r="C5" s="51"/>
      <c r="D5" s="57"/>
      <c r="E5" s="51"/>
      <c r="F5" s="57"/>
      <c r="G5" s="51"/>
      <c r="H5" s="57"/>
      <c r="I5" s="51"/>
      <c r="J5" s="57"/>
      <c r="K5" s="51"/>
      <c r="L5" s="57"/>
      <c r="M5" s="51"/>
      <c r="N5" s="57"/>
      <c r="O5" s="51"/>
      <c r="P5" s="57"/>
      <c r="Q5" s="51"/>
      <c r="R5" s="57"/>
      <c r="S5" s="51"/>
      <c r="T5" s="57"/>
      <c r="U5" s="51"/>
    </row>
    <row r="6" spans="1:21" ht="124.5" customHeight="1">
      <c r="A6" s="52"/>
      <c r="B6" s="53"/>
      <c r="C6" s="51"/>
      <c r="D6" s="57"/>
      <c r="E6" s="51"/>
      <c r="F6" s="57"/>
      <c r="G6" s="51"/>
      <c r="H6" s="57"/>
      <c r="I6" s="51"/>
      <c r="J6" s="57"/>
      <c r="K6" s="51"/>
      <c r="L6" s="57"/>
      <c r="M6" s="51"/>
      <c r="N6" s="57"/>
      <c r="O6" s="51"/>
      <c r="P6" s="57"/>
      <c r="Q6" s="51"/>
      <c r="R6" s="57"/>
      <c r="S6" s="51"/>
      <c r="T6" s="57"/>
      <c r="U6" s="51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46" t="s">
        <v>47</v>
      </c>
      <c r="B8" s="46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14910</v>
      </c>
      <c r="D9" s="24">
        <v>0</v>
      </c>
      <c r="E9" s="24">
        <v>1357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9716</v>
      </c>
      <c r="K9" s="27">
        <v>136413.15</v>
      </c>
      <c r="L9" s="28">
        <f aca="true" t="shared" si="1" ref="L9:L26">C9+D9+E9+F9-(I9+J9)+K9</f>
        <v>142964.15</v>
      </c>
      <c r="M9" s="25">
        <v>7139</v>
      </c>
      <c r="N9" s="29">
        <v>12123</v>
      </c>
      <c r="O9" s="25">
        <v>0</v>
      </c>
      <c r="P9" s="25">
        <v>0</v>
      </c>
      <c r="Q9" s="25">
        <v>0</v>
      </c>
      <c r="R9" s="25">
        <v>0</v>
      </c>
      <c r="S9" s="25">
        <v>120774.15</v>
      </c>
      <c r="T9" s="30">
        <v>2928</v>
      </c>
      <c r="U9" s="31">
        <f aca="true" t="shared" si="2" ref="U9:U19">SUM(M9:T9)</f>
        <v>142964.15</v>
      </c>
    </row>
    <row r="10" spans="1:21" ht="15" customHeight="1">
      <c r="A10" s="17">
        <v>2</v>
      </c>
      <c r="B10" s="17" t="s">
        <v>49</v>
      </c>
      <c r="C10" s="24">
        <v>20234</v>
      </c>
      <c r="D10" s="24">
        <v>0</v>
      </c>
      <c r="E10" s="24">
        <v>0</v>
      </c>
      <c r="F10" s="25">
        <v>13905</v>
      </c>
      <c r="G10" s="25">
        <v>9391</v>
      </c>
      <c r="H10" s="25">
        <v>9334</v>
      </c>
      <c r="I10" s="26">
        <f t="shared" si="0"/>
        <v>-57</v>
      </c>
      <c r="J10" s="25">
        <v>33006</v>
      </c>
      <c r="K10" s="27">
        <v>23128</v>
      </c>
      <c r="L10" s="28">
        <f t="shared" si="1"/>
        <v>24318</v>
      </c>
      <c r="M10" s="25">
        <v>13238</v>
      </c>
      <c r="N10" s="29">
        <v>0</v>
      </c>
      <c r="O10" s="25">
        <v>10816</v>
      </c>
      <c r="P10" s="25">
        <v>0</v>
      </c>
      <c r="Q10" s="25">
        <v>235</v>
      </c>
      <c r="R10" s="25">
        <v>0</v>
      </c>
      <c r="S10" s="25">
        <v>0</v>
      </c>
      <c r="T10" s="30">
        <v>29</v>
      </c>
      <c r="U10" s="31">
        <f t="shared" si="2"/>
        <v>24318</v>
      </c>
    </row>
    <row r="11" spans="1:21" ht="15" customHeight="1">
      <c r="A11" s="18">
        <v>3</v>
      </c>
      <c r="B11" s="18" t="s">
        <v>50</v>
      </c>
      <c r="C11" s="24">
        <v>279950</v>
      </c>
      <c r="D11" s="24">
        <v>22721</v>
      </c>
      <c r="E11" s="24">
        <v>0</v>
      </c>
      <c r="F11" s="24">
        <v>447486</v>
      </c>
      <c r="G11" s="25">
        <v>66562</v>
      </c>
      <c r="H11" s="25">
        <v>99898</v>
      </c>
      <c r="I11" s="26">
        <f t="shared" si="0"/>
        <v>33336</v>
      </c>
      <c r="J11" s="25">
        <v>716821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163049</v>
      </c>
      <c r="D12" s="24">
        <v>0</v>
      </c>
      <c r="E12" s="24">
        <v>0</v>
      </c>
      <c r="F12" s="25">
        <v>0</v>
      </c>
      <c r="G12" s="25">
        <v>31984</v>
      </c>
      <c r="H12" s="24">
        <v>27161</v>
      </c>
      <c r="I12" s="26">
        <f t="shared" si="0"/>
        <v>-4823</v>
      </c>
      <c r="J12" s="25">
        <v>167872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56798</v>
      </c>
      <c r="D13" s="24">
        <v>0</v>
      </c>
      <c r="E13" s="24">
        <v>0</v>
      </c>
      <c r="F13" s="25">
        <v>32995</v>
      </c>
      <c r="G13" s="25">
        <v>52093</v>
      </c>
      <c r="H13" s="25">
        <v>29686</v>
      </c>
      <c r="I13" s="26">
        <f t="shared" si="0"/>
        <v>-22407</v>
      </c>
      <c r="J13" s="25">
        <v>104175</v>
      </c>
      <c r="K13" s="27">
        <v>83191</v>
      </c>
      <c r="L13" s="28">
        <f t="shared" si="1"/>
        <v>91216</v>
      </c>
      <c r="M13" s="25">
        <v>0</v>
      </c>
      <c r="N13" s="29">
        <v>0</v>
      </c>
      <c r="O13" s="25">
        <v>0</v>
      </c>
      <c r="P13" s="25">
        <v>0</v>
      </c>
      <c r="Q13" s="25">
        <v>32609</v>
      </c>
      <c r="R13" s="25">
        <v>58607</v>
      </c>
      <c r="S13" s="25">
        <v>0</v>
      </c>
      <c r="T13" s="30">
        <v>0</v>
      </c>
      <c r="U13" s="31">
        <f t="shared" si="2"/>
        <v>91216</v>
      </c>
    </row>
    <row r="14" spans="1:21" ht="15" customHeight="1">
      <c r="A14" s="17">
        <v>6</v>
      </c>
      <c r="B14" s="17" t="s">
        <v>53</v>
      </c>
      <c r="C14" s="24">
        <v>59453</v>
      </c>
      <c r="D14" s="25">
        <v>0</v>
      </c>
      <c r="E14" s="25">
        <v>0</v>
      </c>
      <c r="F14" s="25">
        <v>0</v>
      </c>
      <c r="G14" s="25">
        <v>4905</v>
      </c>
      <c r="H14" s="25">
        <v>9537</v>
      </c>
      <c r="I14" s="26">
        <f t="shared" si="0"/>
        <v>4632</v>
      </c>
      <c r="J14" s="25">
        <v>58408</v>
      </c>
      <c r="K14" s="27">
        <v>44951</v>
      </c>
      <c r="L14" s="28">
        <f t="shared" si="1"/>
        <v>41364</v>
      </c>
      <c r="M14" s="25">
        <v>41027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337</v>
      </c>
      <c r="T14" s="30">
        <v>0</v>
      </c>
      <c r="U14" s="31">
        <f t="shared" si="2"/>
        <v>41364</v>
      </c>
    </row>
    <row r="15" spans="1:21" ht="15" customHeight="1">
      <c r="A15" s="17">
        <v>7</v>
      </c>
      <c r="B15" s="17" t="s">
        <v>54</v>
      </c>
      <c r="C15" s="24">
        <v>12228</v>
      </c>
      <c r="D15" s="25">
        <v>0</v>
      </c>
      <c r="E15" s="25">
        <v>0</v>
      </c>
      <c r="F15" s="25">
        <v>10673.86</v>
      </c>
      <c r="G15" s="25">
        <v>11376.47</v>
      </c>
      <c r="H15" s="25">
        <v>10890.43</v>
      </c>
      <c r="I15" s="26">
        <f t="shared" si="0"/>
        <v>-486.03999999999905</v>
      </c>
      <c r="J15" s="25">
        <v>17715.9</v>
      </c>
      <c r="K15" s="27">
        <v>0</v>
      </c>
      <c r="L15" s="28">
        <f t="shared" si="1"/>
        <v>5672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5672</v>
      </c>
      <c r="T15" s="30">
        <v>0</v>
      </c>
      <c r="U15" s="31">
        <f t="shared" si="2"/>
        <v>5672</v>
      </c>
    </row>
    <row r="16" spans="1:21" ht="15" customHeight="1">
      <c r="A16" s="17">
        <v>8</v>
      </c>
      <c r="B16" s="17" t="s">
        <v>55</v>
      </c>
      <c r="C16" s="24">
        <v>9278</v>
      </c>
      <c r="D16" s="25">
        <v>20931.04</v>
      </c>
      <c r="E16" s="25">
        <v>0</v>
      </c>
      <c r="F16" s="25">
        <v>0</v>
      </c>
      <c r="G16" s="25">
        <v>30083.62</v>
      </c>
      <c r="H16" s="25">
        <v>31274.71</v>
      </c>
      <c r="I16" s="26">
        <f t="shared" si="0"/>
        <v>1191.0900000000001</v>
      </c>
      <c r="J16" s="25">
        <v>10960.17</v>
      </c>
      <c r="K16" s="27">
        <v>27098</v>
      </c>
      <c r="L16" s="28">
        <f t="shared" si="1"/>
        <v>45155.78</v>
      </c>
      <c r="M16" s="25">
        <v>0</v>
      </c>
      <c r="N16" s="29">
        <v>4315.78</v>
      </c>
      <c r="O16" s="25">
        <v>6163</v>
      </c>
      <c r="P16" s="25">
        <v>0</v>
      </c>
      <c r="Q16" s="25">
        <v>21085</v>
      </c>
      <c r="R16" s="25">
        <v>3872</v>
      </c>
      <c r="S16" s="25">
        <v>9720</v>
      </c>
      <c r="T16" s="30">
        <v>0</v>
      </c>
      <c r="U16" s="31">
        <f t="shared" si="2"/>
        <v>45155.78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1223</v>
      </c>
      <c r="F17" s="25">
        <v>0</v>
      </c>
      <c r="G17" s="25">
        <v>8004</v>
      </c>
      <c r="H17" s="25">
        <v>7781</v>
      </c>
      <c r="I17" s="26">
        <f t="shared" si="0"/>
        <v>-223</v>
      </c>
      <c r="J17" s="25">
        <v>1446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3134.56</v>
      </c>
      <c r="F19" s="25">
        <v>17258.41</v>
      </c>
      <c r="G19" s="25">
        <v>16289.18</v>
      </c>
      <c r="H19" s="25">
        <v>14192.69</v>
      </c>
      <c r="I19" s="26">
        <f t="shared" si="0"/>
        <v>-2096.49</v>
      </c>
      <c r="J19" s="25">
        <v>13111.17</v>
      </c>
      <c r="K19" s="27">
        <v>12465.58</v>
      </c>
      <c r="L19" s="28">
        <f t="shared" si="1"/>
        <v>21843.870000000003</v>
      </c>
      <c r="M19" s="25">
        <v>0</v>
      </c>
      <c r="N19" s="29">
        <v>0</v>
      </c>
      <c r="O19" s="25">
        <v>0</v>
      </c>
      <c r="P19" s="25">
        <v>0</v>
      </c>
      <c r="Q19" s="25">
        <v>3172.08</v>
      </c>
      <c r="R19" s="25">
        <v>9805.14</v>
      </c>
      <c r="S19" s="25">
        <v>8866.63</v>
      </c>
      <c r="T19" s="30">
        <v>0</v>
      </c>
      <c r="U19" s="31">
        <f t="shared" si="2"/>
        <v>21843.85</v>
      </c>
    </row>
    <row r="20" spans="1:21" ht="15" customHeight="1">
      <c r="A20" s="19"/>
      <c r="B20" s="19" t="s">
        <v>59</v>
      </c>
      <c r="C20" s="32">
        <f aca="true" t="shared" si="3" ref="C20:K20">SUM(C9:C19)</f>
        <v>615900</v>
      </c>
      <c r="D20" s="32">
        <f t="shared" si="3"/>
        <v>43652.04</v>
      </c>
      <c r="E20" s="32">
        <f t="shared" si="3"/>
        <v>5714.5599999999995</v>
      </c>
      <c r="F20" s="32">
        <f t="shared" si="3"/>
        <v>522318.26999999996</v>
      </c>
      <c r="G20" s="32">
        <f t="shared" si="3"/>
        <v>230688.27</v>
      </c>
      <c r="H20" s="32">
        <f t="shared" si="3"/>
        <v>239754.83</v>
      </c>
      <c r="I20" s="32">
        <f t="shared" si="3"/>
        <v>9066.560000000001</v>
      </c>
      <c r="J20" s="32">
        <f t="shared" si="3"/>
        <v>1133231.2399999998</v>
      </c>
      <c r="K20" s="32">
        <f t="shared" si="3"/>
        <v>327246.73000000004</v>
      </c>
      <c r="L20" s="33">
        <f t="shared" si="1"/>
        <v>372533.80000000034</v>
      </c>
      <c r="M20" s="32">
        <f aca="true" t="shared" si="4" ref="M20:U20">SUM(M9:M19)</f>
        <v>61404</v>
      </c>
      <c r="N20" s="32">
        <f t="shared" si="4"/>
        <v>16438.78</v>
      </c>
      <c r="O20" s="32">
        <f t="shared" si="4"/>
        <v>16979</v>
      </c>
      <c r="P20" s="32">
        <f t="shared" si="4"/>
        <v>0</v>
      </c>
      <c r="Q20" s="32">
        <f t="shared" si="4"/>
        <v>57101.08</v>
      </c>
      <c r="R20" s="32">
        <f t="shared" si="4"/>
        <v>72284.14</v>
      </c>
      <c r="S20" s="32">
        <f t="shared" si="4"/>
        <v>145369.78</v>
      </c>
      <c r="T20" s="32">
        <f t="shared" si="4"/>
        <v>2957</v>
      </c>
      <c r="U20" s="34">
        <f t="shared" si="4"/>
        <v>372533.78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49798</v>
      </c>
      <c r="E21" s="25">
        <v>0</v>
      </c>
      <c r="F21" s="25">
        <v>0</v>
      </c>
      <c r="G21" s="25">
        <v>12744</v>
      </c>
      <c r="H21" s="25">
        <v>16529</v>
      </c>
      <c r="I21" s="26">
        <f>+H21-G21</f>
        <v>3785</v>
      </c>
      <c r="J21" s="25">
        <v>64172</v>
      </c>
      <c r="K21" s="27">
        <v>81857</v>
      </c>
      <c r="L21" s="28">
        <f t="shared" si="1"/>
        <v>63698</v>
      </c>
      <c r="M21" s="25">
        <v>25022</v>
      </c>
      <c r="N21" s="29">
        <v>0</v>
      </c>
      <c r="O21" s="25">
        <v>19789</v>
      </c>
      <c r="P21" s="25">
        <v>0</v>
      </c>
      <c r="Q21" s="25">
        <v>17684</v>
      </c>
      <c r="R21" s="25">
        <v>0</v>
      </c>
      <c r="S21" s="25">
        <v>1203</v>
      </c>
      <c r="T21" s="30">
        <v>0</v>
      </c>
      <c r="U21" s="31">
        <f>SUM(M21:T21)</f>
        <v>63698</v>
      </c>
    </row>
    <row r="22" spans="1:21" ht="15" customHeight="1">
      <c r="A22" s="17">
        <v>13</v>
      </c>
      <c r="B22" s="17" t="s">
        <v>61</v>
      </c>
      <c r="C22" s="24">
        <v>3966</v>
      </c>
      <c r="D22" s="25">
        <v>5427</v>
      </c>
      <c r="E22" s="25">
        <v>1514</v>
      </c>
      <c r="F22" s="25">
        <v>8924</v>
      </c>
      <c r="G22" s="25">
        <v>65202</v>
      </c>
      <c r="H22" s="25">
        <v>71533</v>
      </c>
      <c r="I22" s="26">
        <f>+H22-G22</f>
        <v>6331</v>
      </c>
      <c r="J22" s="25">
        <v>65911</v>
      </c>
      <c r="K22" s="27">
        <v>326829</v>
      </c>
      <c r="L22" s="28">
        <f t="shared" si="1"/>
        <v>274418</v>
      </c>
      <c r="M22" s="25">
        <v>188036</v>
      </c>
      <c r="N22" s="29">
        <v>0</v>
      </c>
      <c r="O22" s="25">
        <v>50361</v>
      </c>
      <c r="P22" s="25">
        <v>0</v>
      </c>
      <c r="Q22" s="25">
        <v>10828</v>
      </c>
      <c r="R22" s="25">
        <v>25193</v>
      </c>
      <c r="S22" s="25">
        <v>0</v>
      </c>
      <c r="T22" s="30">
        <v>0</v>
      </c>
      <c r="U22" s="31">
        <f>SUM(M22:T22)</f>
        <v>274418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8384</v>
      </c>
      <c r="F23" s="25">
        <v>2035</v>
      </c>
      <c r="G23" s="25">
        <v>18048</v>
      </c>
      <c r="H23" s="25">
        <v>20857</v>
      </c>
      <c r="I23" s="26">
        <f>+H23-G23</f>
        <v>2809</v>
      </c>
      <c r="J23" s="25">
        <v>41739</v>
      </c>
      <c r="K23" s="27">
        <v>35357</v>
      </c>
      <c r="L23" s="28">
        <f t="shared" si="1"/>
        <v>1228</v>
      </c>
      <c r="M23" s="25">
        <v>0</v>
      </c>
      <c r="N23" s="29">
        <v>0</v>
      </c>
      <c r="O23" s="25">
        <v>0</v>
      </c>
      <c r="P23" s="25">
        <v>0</v>
      </c>
      <c r="Q23" s="25">
        <v>1228</v>
      </c>
      <c r="R23" s="25">
        <v>0</v>
      </c>
      <c r="S23" s="25">
        <v>0</v>
      </c>
      <c r="T23" s="30">
        <v>0</v>
      </c>
      <c r="U23" s="31">
        <f>SUM(M23:T23)</f>
        <v>1228</v>
      </c>
    </row>
    <row r="24" spans="1:21" ht="15" customHeight="1">
      <c r="A24" s="19"/>
      <c r="B24" s="19" t="s">
        <v>63</v>
      </c>
      <c r="C24" s="32">
        <f aca="true" t="shared" si="5" ref="C24:K24">SUM(C21:C23)</f>
        <v>3966</v>
      </c>
      <c r="D24" s="32">
        <f t="shared" si="5"/>
        <v>55225</v>
      </c>
      <c r="E24" s="32">
        <f t="shared" si="5"/>
        <v>9898</v>
      </c>
      <c r="F24" s="32">
        <f t="shared" si="5"/>
        <v>10959</v>
      </c>
      <c r="G24" s="32">
        <f t="shared" si="5"/>
        <v>95994</v>
      </c>
      <c r="H24" s="32">
        <f t="shared" si="5"/>
        <v>108919</v>
      </c>
      <c r="I24" s="32">
        <f t="shared" si="5"/>
        <v>12925</v>
      </c>
      <c r="J24" s="32">
        <f t="shared" si="5"/>
        <v>171822</v>
      </c>
      <c r="K24" s="35">
        <f t="shared" si="5"/>
        <v>444043</v>
      </c>
      <c r="L24" s="33">
        <f t="shared" si="1"/>
        <v>339344</v>
      </c>
      <c r="M24" s="32">
        <f aca="true" t="shared" si="6" ref="M24:U24">SUM(M21:M23)</f>
        <v>213058</v>
      </c>
      <c r="N24" s="32">
        <f t="shared" si="6"/>
        <v>0</v>
      </c>
      <c r="O24" s="32">
        <f t="shared" si="6"/>
        <v>70150</v>
      </c>
      <c r="P24" s="32">
        <f t="shared" si="6"/>
        <v>0</v>
      </c>
      <c r="Q24" s="32">
        <f t="shared" si="6"/>
        <v>29740</v>
      </c>
      <c r="R24" s="32">
        <f t="shared" si="6"/>
        <v>25193</v>
      </c>
      <c r="S24" s="32">
        <f t="shared" si="6"/>
        <v>1203</v>
      </c>
      <c r="T24" s="32">
        <f t="shared" si="6"/>
        <v>0</v>
      </c>
      <c r="U24" s="34">
        <f t="shared" si="6"/>
        <v>339344</v>
      </c>
    </row>
    <row r="25" spans="1:21" ht="15" customHeight="1">
      <c r="A25" s="17">
        <v>15</v>
      </c>
      <c r="B25" s="17" t="s">
        <v>64</v>
      </c>
      <c r="C25" s="24">
        <v>26465</v>
      </c>
      <c r="D25" s="25">
        <v>1931.78</v>
      </c>
      <c r="E25" s="25">
        <v>2822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1931.78</v>
      </c>
      <c r="K25" s="27">
        <v>0</v>
      </c>
      <c r="L25" s="28">
        <f t="shared" si="1"/>
        <v>29287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29287</v>
      </c>
      <c r="T25" s="30">
        <v>0</v>
      </c>
      <c r="U25" s="31">
        <f>SUM(M25:T25)</f>
        <v>29287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7391</v>
      </c>
      <c r="E26" s="25">
        <v>0</v>
      </c>
      <c r="F26" s="25">
        <v>0</v>
      </c>
      <c r="G26" s="25">
        <v>1309</v>
      </c>
      <c r="H26" s="25">
        <v>1380</v>
      </c>
      <c r="I26" s="26">
        <f>+H26-G26</f>
        <v>71</v>
      </c>
      <c r="J26" s="25">
        <v>7320</v>
      </c>
      <c r="K26" s="27">
        <v>7320</v>
      </c>
      <c r="L26" s="28">
        <f t="shared" si="1"/>
        <v>7320</v>
      </c>
      <c r="M26" s="25">
        <v>7320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7320</v>
      </c>
    </row>
    <row r="27" spans="1:21" ht="15" customHeight="1">
      <c r="A27" s="19"/>
      <c r="B27" s="19" t="s">
        <v>66</v>
      </c>
      <c r="C27" s="32">
        <f aca="true" t="shared" si="7" ref="C27:I27">SUM(C25:C26)</f>
        <v>26465</v>
      </c>
      <c r="D27" s="32">
        <f t="shared" si="7"/>
        <v>9322.78</v>
      </c>
      <c r="E27" s="32">
        <f t="shared" si="7"/>
        <v>2822</v>
      </c>
      <c r="F27" s="32">
        <f t="shared" si="7"/>
        <v>0</v>
      </c>
      <c r="G27" s="32">
        <f t="shared" si="7"/>
        <v>1309</v>
      </c>
      <c r="H27" s="32">
        <f t="shared" si="7"/>
        <v>1380</v>
      </c>
      <c r="I27" s="32">
        <f t="shared" si="7"/>
        <v>71</v>
      </c>
      <c r="J27" s="32">
        <f>K27+L27-(C27+D27+E27+F27)</f>
        <v>7249</v>
      </c>
      <c r="K27" s="32">
        <f>SUM(J25:J26)</f>
        <v>9251.78</v>
      </c>
      <c r="L27" s="32">
        <f aca="true" t="shared" si="8" ref="L27:U27">SUM(L25:L26)</f>
        <v>36607</v>
      </c>
      <c r="M27" s="32">
        <f t="shared" si="8"/>
        <v>7320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29287</v>
      </c>
      <c r="T27" s="32">
        <f t="shared" si="8"/>
        <v>0</v>
      </c>
      <c r="U27" s="34">
        <f t="shared" si="8"/>
        <v>36607</v>
      </c>
    </row>
    <row r="28" spans="1:21" ht="15" customHeight="1">
      <c r="A28" s="20"/>
      <c r="B28" s="20" t="s">
        <v>67</v>
      </c>
      <c r="C28" s="36">
        <f aca="true" t="shared" si="9" ref="C28:U28">+C20+C24+C27</f>
        <v>646331</v>
      </c>
      <c r="D28" s="36">
        <f t="shared" si="9"/>
        <v>108199.82</v>
      </c>
      <c r="E28" s="36">
        <f t="shared" si="9"/>
        <v>18434.559999999998</v>
      </c>
      <c r="F28" s="36">
        <f t="shared" si="9"/>
        <v>533277.27</v>
      </c>
      <c r="G28" s="36">
        <f t="shared" si="9"/>
        <v>327991.27</v>
      </c>
      <c r="H28" s="36">
        <f t="shared" si="9"/>
        <v>350053.82999999996</v>
      </c>
      <c r="I28" s="36">
        <f t="shared" si="9"/>
        <v>22062.56</v>
      </c>
      <c r="J28" s="36">
        <f t="shared" si="9"/>
        <v>1312302.2399999998</v>
      </c>
      <c r="K28" s="36">
        <f t="shared" si="9"/>
        <v>780541.51</v>
      </c>
      <c r="L28" s="36">
        <f t="shared" si="9"/>
        <v>748484.8000000003</v>
      </c>
      <c r="M28" s="36">
        <f t="shared" si="9"/>
        <v>281782</v>
      </c>
      <c r="N28" s="36">
        <f t="shared" si="9"/>
        <v>16438.78</v>
      </c>
      <c r="O28" s="36">
        <f t="shared" si="9"/>
        <v>87129</v>
      </c>
      <c r="P28" s="36">
        <f t="shared" si="9"/>
        <v>0</v>
      </c>
      <c r="Q28" s="36">
        <f t="shared" si="9"/>
        <v>86841.08</v>
      </c>
      <c r="R28" s="36">
        <f t="shared" si="9"/>
        <v>97477.14</v>
      </c>
      <c r="S28" s="36">
        <f t="shared" si="9"/>
        <v>175859.78</v>
      </c>
      <c r="T28" s="36">
        <f t="shared" si="9"/>
        <v>2957</v>
      </c>
      <c r="U28" s="37">
        <f t="shared" si="9"/>
        <v>748484.78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22.8515625" style="0" customWidth="1"/>
    <col min="3" max="3" width="9.7109375" style="0" customWidth="1"/>
    <col min="4" max="4" width="11.28125" style="0" customWidth="1"/>
    <col min="5" max="6" width="9.7109375" style="0" customWidth="1"/>
    <col min="7" max="7" width="11.14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28125" style="0" customWidth="1"/>
    <col min="12" max="12" width="11.57421875" style="0" customWidth="1"/>
    <col min="13" max="14" width="9.7109375" style="0" customWidth="1"/>
    <col min="15" max="15" width="10.7109375" style="0" customWidth="1"/>
    <col min="16" max="16" width="9.7109375" style="0" customWidth="1"/>
    <col min="17" max="17" width="10.8515625" style="0" customWidth="1"/>
    <col min="18" max="18" width="11.140625" style="0" customWidth="1"/>
    <col min="19" max="19" width="9.7109375" style="0" customWidth="1"/>
    <col min="20" max="20" width="11.00390625" style="0" customWidth="1"/>
    <col min="21" max="21" width="14.00390625" style="0" customWidth="1"/>
  </cols>
  <sheetData>
    <row r="1" spans="1:21" ht="21" customHeight="1">
      <c r="A1" s="1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 t="s">
        <v>1</v>
      </c>
      <c r="N1" s="54"/>
      <c r="O1" s="54"/>
      <c r="P1" s="54"/>
      <c r="Q1" s="54"/>
      <c r="R1" s="54"/>
      <c r="S1" s="54"/>
      <c r="T1" s="54"/>
      <c r="U1" s="54"/>
    </row>
    <row r="2" spans="1:21" ht="21" customHeight="1">
      <c r="A2" s="15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3</v>
      </c>
      <c r="N2" s="56"/>
      <c r="O2" s="56"/>
      <c r="P2" s="56"/>
      <c r="Q2" s="56"/>
      <c r="R2" s="56"/>
      <c r="S2" s="56"/>
      <c r="T2" s="56"/>
      <c r="U2" s="56"/>
    </row>
    <row r="3" spans="1:21" ht="16.5" customHeight="1">
      <c r="A3" s="3"/>
      <c r="B3" s="3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76" t="s">
        <v>81</v>
      </c>
      <c r="B4" s="77"/>
      <c r="C4" s="51" t="s">
        <v>6</v>
      </c>
      <c r="D4" s="57" t="s">
        <v>7</v>
      </c>
      <c r="E4" s="51" t="s">
        <v>8</v>
      </c>
      <c r="F4" s="57" t="s">
        <v>9</v>
      </c>
      <c r="G4" s="51" t="s">
        <v>10</v>
      </c>
      <c r="H4" s="57" t="s">
        <v>11</v>
      </c>
      <c r="I4" s="51" t="s">
        <v>12</v>
      </c>
      <c r="J4" s="57" t="s">
        <v>13</v>
      </c>
      <c r="K4" s="51" t="s">
        <v>14</v>
      </c>
      <c r="L4" s="57" t="s">
        <v>15</v>
      </c>
      <c r="M4" s="51" t="s">
        <v>16</v>
      </c>
      <c r="N4" s="57" t="s">
        <v>17</v>
      </c>
      <c r="O4" s="51" t="s">
        <v>18</v>
      </c>
      <c r="P4" s="57" t="s">
        <v>19</v>
      </c>
      <c r="Q4" s="51" t="s">
        <v>20</v>
      </c>
      <c r="R4" s="57" t="s">
        <v>21</v>
      </c>
      <c r="S4" s="51" t="s">
        <v>22</v>
      </c>
      <c r="T4" s="57" t="s">
        <v>23</v>
      </c>
      <c r="U4" s="51" t="s">
        <v>24</v>
      </c>
    </row>
    <row r="5" spans="1:21" ht="15.75" customHeight="1">
      <c r="A5" s="78" t="s">
        <v>80</v>
      </c>
      <c r="B5" s="79"/>
      <c r="C5" s="51"/>
      <c r="D5" s="57"/>
      <c r="E5" s="51"/>
      <c r="F5" s="57"/>
      <c r="G5" s="51"/>
      <c r="H5" s="57"/>
      <c r="I5" s="51"/>
      <c r="J5" s="57"/>
      <c r="K5" s="51"/>
      <c r="L5" s="57"/>
      <c r="M5" s="51"/>
      <c r="N5" s="57"/>
      <c r="O5" s="51"/>
      <c r="P5" s="57"/>
      <c r="Q5" s="51"/>
      <c r="R5" s="57"/>
      <c r="S5" s="51"/>
      <c r="T5" s="57"/>
      <c r="U5" s="51"/>
    </row>
    <row r="6" spans="1:21" ht="136.5" customHeight="1">
      <c r="A6" s="73"/>
      <c r="B6" s="80"/>
      <c r="C6" s="51"/>
      <c r="D6" s="57"/>
      <c r="E6" s="51"/>
      <c r="F6" s="57"/>
      <c r="G6" s="51"/>
      <c r="H6" s="57"/>
      <c r="I6" s="51"/>
      <c r="J6" s="57"/>
      <c r="K6" s="51"/>
      <c r="L6" s="57"/>
      <c r="M6" s="51"/>
      <c r="N6" s="57"/>
      <c r="O6" s="51"/>
      <c r="P6" s="57"/>
      <c r="Q6" s="51"/>
      <c r="R6" s="57"/>
      <c r="S6" s="51"/>
      <c r="T6" s="57"/>
      <c r="U6" s="51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46" t="s">
        <v>68</v>
      </c>
      <c r="B8" s="46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11158</v>
      </c>
      <c r="E9" s="38">
        <v>0</v>
      </c>
      <c r="F9" s="38">
        <v>0</v>
      </c>
      <c r="G9" s="39">
        <v>15530</v>
      </c>
      <c r="H9" s="38">
        <v>18881</v>
      </c>
      <c r="I9" s="40">
        <f aca="true" t="shared" si="0" ref="I9:I17">+H9-G9</f>
        <v>3351</v>
      </c>
      <c r="J9" s="41"/>
      <c r="K9" s="39">
        <v>207973</v>
      </c>
      <c r="L9" s="40">
        <f aca="true" t="shared" si="1" ref="L9:L17">+C9+D9+E9+F9-I9-J9+K9</f>
        <v>215780</v>
      </c>
      <c r="M9" s="39">
        <v>0</v>
      </c>
      <c r="N9" s="41"/>
      <c r="O9" s="39">
        <v>14896</v>
      </c>
      <c r="P9" s="39">
        <v>0</v>
      </c>
      <c r="Q9" s="39">
        <v>45725</v>
      </c>
      <c r="R9" s="39">
        <v>82546</v>
      </c>
      <c r="S9" s="39">
        <v>0</v>
      </c>
      <c r="T9" s="39">
        <v>72613</v>
      </c>
      <c r="U9" s="40">
        <f aca="true" t="shared" si="2" ref="U9:U17">SUM(M9:T9)</f>
        <v>215780</v>
      </c>
    </row>
    <row r="10" spans="1:21" ht="15" customHeight="1">
      <c r="A10" s="1">
        <v>18</v>
      </c>
      <c r="B10" s="1" t="s">
        <v>70</v>
      </c>
      <c r="C10" s="2"/>
      <c r="D10" s="38">
        <v>37208</v>
      </c>
      <c r="E10" s="38">
        <v>0</v>
      </c>
      <c r="F10" s="38">
        <v>0</v>
      </c>
      <c r="G10" s="39">
        <v>15311.61</v>
      </c>
      <c r="H10" s="38">
        <v>19361.58</v>
      </c>
      <c r="I10" s="40">
        <f t="shared" si="0"/>
        <v>4049.970000000001</v>
      </c>
      <c r="J10" s="41"/>
      <c r="K10" s="39">
        <v>120135</v>
      </c>
      <c r="L10" s="40">
        <f t="shared" si="1"/>
        <v>153293.03</v>
      </c>
      <c r="M10" s="39">
        <v>170</v>
      </c>
      <c r="N10" s="41"/>
      <c r="O10" s="39">
        <v>29082</v>
      </c>
      <c r="P10" s="39">
        <v>0</v>
      </c>
      <c r="Q10" s="39">
        <v>40366</v>
      </c>
      <c r="R10" s="39">
        <v>17625</v>
      </c>
      <c r="S10" s="39">
        <v>1009.03</v>
      </c>
      <c r="T10" s="39">
        <v>65041</v>
      </c>
      <c r="U10" s="40">
        <f t="shared" si="2"/>
        <v>153293.03</v>
      </c>
    </row>
    <row r="11" spans="1:21" ht="15" customHeight="1">
      <c r="A11" s="1">
        <v>19</v>
      </c>
      <c r="B11" s="1" t="s">
        <v>71</v>
      </c>
      <c r="C11" s="2"/>
      <c r="D11" s="38">
        <v>12366.33</v>
      </c>
      <c r="E11" s="38">
        <v>0</v>
      </c>
      <c r="F11" s="38">
        <v>0</v>
      </c>
      <c r="G11" s="39">
        <v>7450.46</v>
      </c>
      <c r="H11" s="38">
        <v>6922.63</v>
      </c>
      <c r="I11" s="40">
        <f t="shared" si="0"/>
        <v>-527.8299999999999</v>
      </c>
      <c r="J11" s="41"/>
      <c r="K11" s="39">
        <v>25668</v>
      </c>
      <c r="L11" s="40">
        <f t="shared" si="1"/>
        <v>38562.16</v>
      </c>
      <c r="M11" s="39">
        <v>0</v>
      </c>
      <c r="N11" s="41"/>
      <c r="O11" s="39">
        <v>13531</v>
      </c>
      <c r="P11" s="39">
        <v>0</v>
      </c>
      <c r="Q11" s="39">
        <v>950</v>
      </c>
      <c r="R11" s="39">
        <v>0</v>
      </c>
      <c r="S11" s="39">
        <v>0</v>
      </c>
      <c r="T11" s="39">
        <v>24081.16</v>
      </c>
      <c r="U11" s="40">
        <f t="shared" si="2"/>
        <v>38562.16</v>
      </c>
    </row>
    <row r="12" spans="1:21" ht="15" customHeight="1">
      <c r="A12" s="1">
        <v>20</v>
      </c>
      <c r="B12" s="1" t="s">
        <v>72</v>
      </c>
      <c r="C12" s="2"/>
      <c r="D12" s="38">
        <v>14893</v>
      </c>
      <c r="E12" s="38">
        <v>0</v>
      </c>
      <c r="F12" s="38">
        <v>30456</v>
      </c>
      <c r="G12" s="39">
        <v>19430</v>
      </c>
      <c r="H12" s="38">
        <v>23930</v>
      </c>
      <c r="I12" s="40">
        <f t="shared" si="0"/>
        <v>4500</v>
      </c>
      <c r="J12" s="41"/>
      <c r="K12" s="39">
        <v>76897</v>
      </c>
      <c r="L12" s="40">
        <f t="shared" si="1"/>
        <v>117746</v>
      </c>
      <c r="M12" s="39">
        <v>32191</v>
      </c>
      <c r="N12" s="41"/>
      <c r="O12" s="39">
        <v>9651</v>
      </c>
      <c r="P12" s="39">
        <v>0</v>
      </c>
      <c r="Q12" s="39">
        <v>70422</v>
      </c>
      <c r="R12" s="39">
        <v>5003</v>
      </c>
      <c r="S12" s="39">
        <v>0</v>
      </c>
      <c r="T12" s="39">
        <v>479</v>
      </c>
      <c r="U12" s="40">
        <f t="shared" si="2"/>
        <v>117746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3197</v>
      </c>
      <c r="I13" s="40">
        <f t="shared" si="0"/>
        <v>-388</v>
      </c>
      <c r="J13" s="41"/>
      <c r="K13" s="39">
        <v>9955</v>
      </c>
      <c r="L13" s="40">
        <f t="shared" si="1"/>
        <v>10343</v>
      </c>
      <c r="M13" s="39">
        <v>0</v>
      </c>
      <c r="N13" s="41"/>
      <c r="O13" s="39">
        <v>0</v>
      </c>
      <c r="P13" s="39">
        <v>0</v>
      </c>
      <c r="Q13" s="39">
        <v>6652</v>
      </c>
      <c r="R13" s="39">
        <v>3691</v>
      </c>
      <c r="S13" s="39">
        <v>0</v>
      </c>
      <c r="T13" s="39">
        <v>0</v>
      </c>
      <c r="U13" s="40">
        <f t="shared" si="2"/>
        <v>10343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6829</v>
      </c>
      <c r="I14" s="40">
        <f t="shared" si="0"/>
        <v>902</v>
      </c>
      <c r="J14" s="41"/>
      <c r="K14" s="39">
        <v>14586</v>
      </c>
      <c r="L14" s="40">
        <f t="shared" si="1"/>
        <v>14163</v>
      </c>
      <c r="M14" s="39">
        <v>95</v>
      </c>
      <c r="N14" s="41"/>
      <c r="O14" s="39">
        <v>5756</v>
      </c>
      <c r="P14" s="39">
        <v>0</v>
      </c>
      <c r="Q14" s="39">
        <v>3649</v>
      </c>
      <c r="R14" s="39">
        <v>2021</v>
      </c>
      <c r="S14" s="39">
        <v>0</v>
      </c>
      <c r="T14" s="39">
        <v>2642</v>
      </c>
      <c r="U14" s="40">
        <f t="shared" si="2"/>
        <v>14163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7907</v>
      </c>
      <c r="H16" s="38">
        <v>9712</v>
      </c>
      <c r="I16" s="40">
        <f t="shared" si="0"/>
        <v>1805</v>
      </c>
      <c r="J16" s="41"/>
      <c r="K16" s="39">
        <v>12595</v>
      </c>
      <c r="L16" s="40">
        <f t="shared" si="1"/>
        <v>10790</v>
      </c>
      <c r="M16" s="39">
        <v>0</v>
      </c>
      <c r="N16" s="41"/>
      <c r="O16" s="39">
        <v>7568</v>
      </c>
      <c r="P16" s="39">
        <v>0</v>
      </c>
      <c r="Q16" s="39">
        <v>500</v>
      </c>
      <c r="R16" s="39">
        <v>2722</v>
      </c>
      <c r="S16" s="39">
        <v>0</v>
      </c>
      <c r="T16" s="39">
        <v>0</v>
      </c>
      <c r="U16" s="40">
        <f t="shared" si="2"/>
        <v>10790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19</v>
      </c>
      <c r="G17" s="38">
        <v>35540</v>
      </c>
      <c r="H17" s="38">
        <v>29094</v>
      </c>
      <c r="I17" s="40">
        <f t="shared" si="0"/>
        <v>-6446</v>
      </c>
      <c r="J17" s="41"/>
      <c r="K17" s="39">
        <v>60256.17</v>
      </c>
      <c r="L17" s="40">
        <f t="shared" si="1"/>
        <v>66721.17</v>
      </c>
      <c r="M17" s="39">
        <v>0</v>
      </c>
      <c r="N17" s="41"/>
      <c r="O17" s="39">
        <v>0</v>
      </c>
      <c r="P17" s="39">
        <v>0</v>
      </c>
      <c r="Q17" s="39">
        <v>40839</v>
      </c>
      <c r="R17" s="39">
        <v>25882.17</v>
      </c>
      <c r="S17" s="39">
        <v>0</v>
      </c>
      <c r="T17" s="39">
        <v>0</v>
      </c>
      <c r="U17" s="40">
        <f t="shared" si="2"/>
        <v>66721.17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75625.33</v>
      </c>
      <c r="E18" s="43">
        <f t="shared" si="3"/>
        <v>479</v>
      </c>
      <c r="F18" s="43">
        <f t="shared" si="3"/>
        <v>30475</v>
      </c>
      <c r="G18" s="43">
        <f t="shared" si="3"/>
        <v>110681.07</v>
      </c>
      <c r="H18" s="43">
        <f t="shared" si="3"/>
        <v>117927.20999999999</v>
      </c>
      <c r="I18" s="44">
        <f t="shared" si="3"/>
        <v>7246.140000000001</v>
      </c>
      <c r="J18" s="43">
        <f t="shared" si="3"/>
        <v>0</v>
      </c>
      <c r="K18" s="45">
        <f t="shared" si="3"/>
        <v>528065.17</v>
      </c>
      <c r="L18" s="44">
        <f t="shared" si="3"/>
        <v>627398.3600000001</v>
      </c>
      <c r="M18" s="44">
        <f t="shared" si="3"/>
        <v>32456</v>
      </c>
      <c r="N18" s="44">
        <f t="shared" si="3"/>
        <v>0</v>
      </c>
      <c r="O18" s="43">
        <f t="shared" si="3"/>
        <v>80484</v>
      </c>
      <c r="P18" s="43">
        <f t="shared" si="3"/>
        <v>0</v>
      </c>
      <c r="Q18" s="43">
        <f t="shared" si="3"/>
        <v>209103</v>
      </c>
      <c r="R18" s="43">
        <f t="shared" si="3"/>
        <v>139490.16999999998</v>
      </c>
      <c r="S18" s="43">
        <f t="shared" si="3"/>
        <v>1009.03</v>
      </c>
      <c r="T18" s="43">
        <f t="shared" si="3"/>
        <v>164856.16</v>
      </c>
      <c r="U18" s="44">
        <f t="shared" si="3"/>
        <v>627398.3600000001</v>
      </c>
    </row>
    <row r="22" spans="7:10" ht="15" customHeight="1">
      <c r="G22" s="75" t="s">
        <v>79</v>
      </c>
      <c r="H22" s="75"/>
      <c r="I22" s="75"/>
      <c r="J22" s="7">
        <f>+('semilavorati aggregato'!J28)-('semilavorati aggregato'!K28+'monomeri aggregato'!K18)</f>
        <v>3695.55999999959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2016-05-02T09:07:59Z</cp:lastPrinted>
  <dcterms:created xsi:type="dcterms:W3CDTF">2016-05-02T10:02:54Z</dcterms:created>
  <dcterms:modified xsi:type="dcterms:W3CDTF">2017-05-16T11:18:22Z</dcterms:modified>
  <cp:category/>
  <cp:version/>
  <cp:contentType/>
  <cp:contentStatus/>
</cp:coreProperties>
</file>