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<sst xmlns="http://schemas.openxmlformats.org/spreadsheetml/2006/main" count="258" uniqueCount="81">
  <si>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</si>
  <si>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</si>
  <si>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</si>
  <si>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</si>
  <si>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</si>
  <si>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</si>
  <si>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</si>
  <si>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</si>
  <si>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</si>
  <si>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</si>
  <si>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</si>
  <si>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</si>
  <si>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</si>
  <si>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</si>
  <si>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</si>
  <si>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</si>
  <si>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</si>
  <si>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</si>
  <si>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</si>
  <si>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</si>
  <si>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</si>
  <si>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</si>
  <si>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</si>
  <si>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</si>
  <si>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</si>
  <si>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gennaio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</si>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</sst>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4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41" xfId="0" applyFont="1" applyFill="1" applyBorder="1" applyAlignment="1" applyProtection="1">
      <alignment horizontal="center"/>
      <protection/>
    </xf>
    <xf numFmtId="0" fontId="9" fillId="43" borderId="41" xfId="0" applyFont="1" applyFill="1" applyBorder="1" applyAlignment="1" applyProtection="1">
      <alignment horizontal="center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9" fillId="36" borderId="42" xfId="0" applyFont="1" applyFill="1" applyBorder="1" applyAlignment="1" applyProtection="1">
      <alignment horizontal="center" textRotation="90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2" fillId="36" borderId="37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0" fillId="36" borderId="37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9" fillId="42" borderId="41" xfId="0" applyFont="1" applyFill="1" applyBorder="1" applyAlignment="1" applyProtection="1">
      <alignment horizontal="center"/>
      <protection/>
    </xf>
    <xf numFmtId="0" fontId="9" fillId="43" borderId="41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9" fillId="36" borderId="42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0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 t="s">
        <v>3</v>
      </c>
      <c r="O2" s="71"/>
      <c r="P2" s="71"/>
      <c r="Q2" s="71"/>
      <c r="R2" s="71"/>
      <c r="S2" s="71"/>
      <c r="T2" s="71"/>
      <c r="U2" s="71"/>
      <c r="V2" s="71"/>
    </row>
    <row r="3" spans="1:22" ht="16.5" customHeight="1">
      <c r="A3" s="14"/>
      <c r="B3" s="23"/>
      <c r="C3" s="13"/>
      <c r="D3" s="72" t="s">
        <v>4</v>
      </c>
      <c r="E3" s="73"/>
      <c r="F3" s="73"/>
      <c r="G3" s="73"/>
      <c r="H3" s="73"/>
      <c r="I3" s="73"/>
      <c r="J3" s="73"/>
      <c r="K3" s="73"/>
      <c r="L3" s="73"/>
      <c r="M3" s="74"/>
      <c r="N3" s="75" t="s">
        <v>5</v>
      </c>
      <c r="O3" s="76"/>
      <c r="P3" s="76"/>
      <c r="Q3" s="76"/>
      <c r="R3" s="76"/>
      <c r="S3" s="76"/>
      <c r="T3" s="76"/>
      <c r="U3" s="76"/>
      <c r="V3" s="77"/>
    </row>
    <row r="4" spans="1:22" ht="12.75" customHeight="1">
      <c r="A4" s="78" t="s">
        <v>80</v>
      </c>
      <c r="B4" s="79"/>
      <c r="C4" s="80"/>
      <c r="D4" s="81" t="s">
        <v>6</v>
      </c>
      <c r="E4" s="84" t="s">
        <v>7</v>
      </c>
      <c r="F4" s="81" t="s">
        <v>8</v>
      </c>
      <c r="G4" s="84" t="s">
        <v>9</v>
      </c>
      <c r="H4" s="81" t="s">
        <v>10</v>
      </c>
      <c r="I4" s="84" t="s">
        <v>11</v>
      </c>
      <c r="J4" s="81" t="s">
        <v>12</v>
      </c>
      <c r="K4" s="84" t="s">
        <v>13</v>
      </c>
      <c r="L4" s="81" t="s">
        <v>14</v>
      </c>
      <c r="M4" s="84" t="s">
        <v>15</v>
      </c>
      <c r="N4" s="81" t="s">
        <v>16</v>
      </c>
      <c r="O4" s="84" t="s">
        <v>17</v>
      </c>
      <c r="P4" s="81" t="s">
        <v>18</v>
      </c>
      <c r="Q4" s="84" t="s">
        <v>19</v>
      </c>
      <c r="R4" s="81" t="s">
        <v>20</v>
      </c>
      <c r="S4" s="84" t="s">
        <v>21</v>
      </c>
      <c r="T4" s="81" t="s">
        <v>22</v>
      </c>
      <c r="U4" s="84" t="s">
        <v>23</v>
      </c>
      <c r="V4" s="81" t="s">
        <v>24</v>
      </c>
    </row>
    <row r="5" spans="1:22" ht="15.75" customHeight="1">
      <c r="A5" s="87" t="s">
        <v>25</v>
      </c>
      <c r="B5" s="88"/>
      <c r="C5" s="89"/>
      <c r="D5" s="82"/>
      <c r="E5" s="85"/>
      <c r="F5" s="82"/>
      <c r="G5" s="85"/>
      <c r="H5" s="82"/>
      <c r="I5" s="85"/>
      <c r="J5" s="82"/>
      <c r="K5" s="85"/>
      <c r="L5" s="82"/>
      <c r="M5" s="85"/>
      <c r="N5" s="82"/>
      <c r="O5" s="85"/>
      <c r="P5" s="82"/>
      <c r="Q5" s="85"/>
      <c r="R5" s="82"/>
      <c r="S5" s="85"/>
      <c r="T5" s="82"/>
      <c r="U5" s="85"/>
      <c r="V5" s="82"/>
    </row>
    <row r="6" spans="1:22" ht="124.5" customHeight="1">
      <c r="A6" s="87"/>
      <c r="B6" s="88"/>
      <c r="C6" s="89"/>
      <c r="D6" s="83"/>
      <c r="E6" s="86"/>
      <c r="F6" s="83"/>
      <c r="G6" s="86"/>
      <c r="H6" s="83"/>
      <c r="I6" s="86"/>
      <c r="J6" s="83"/>
      <c r="K6" s="86"/>
      <c r="L6" s="83"/>
      <c r="M6" s="86"/>
      <c r="N6" s="83"/>
      <c r="O6" s="86"/>
      <c r="P6" s="83"/>
      <c r="Q6" s="86"/>
      <c r="R6" s="83"/>
      <c r="S6" s="86"/>
      <c r="T6" s="83"/>
      <c r="U6" s="86"/>
      <c r="V6" s="83"/>
    </row>
    <row r="7" spans="1:22" ht="15" customHeight="1">
      <c r="A7" s="18" t="s">
        <v>26</v>
      </c>
      <c r="B7" s="90" t="s">
        <v>27</v>
      </c>
      <c r="C7" s="90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91" t="s">
        <v>47</v>
      </c>
      <c r="B8" s="91"/>
      <c r="C8" s="92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93" t="s">
        <v>48</v>
      </c>
      <c r="C9" s="94"/>
      <c r="D9" s="25">
        <v>7328</v>
      </c>
      <c r="E9" s="25">
        <v>0</v>
      </c>
      <c r="F9" s="25">
        <v>462</v>
      </c>
      <c r="G9" s="26">
        <v>0</v>
      </c>
      <c r="H9" s="26">
        <v>0</v>
      </c>
      <c r="I9" s="26">
        <v>0</v>
      </c>
      <c r="J9" s="27">
        <f aca="true" t="shared" si="0" ref="J9:J19">+I9-H9</f>
        <v>0</v>
      </c>
      <c r="K9" s="26">
        <v>5130</v>
      </c>
      <c r="L9" s="28">
        <v>72686.78</v>
      </c>
      <c r="M9" s="29">
        <f aca="true" t="shared" si="1" ref="M9:M26">D9+E9+F9+G9-(J9+K9)+L9</f>
        <v>75346.78</v>
      </c>
      <c r="N9" s="26">
        <v>3079</v>
      </c>
      <c r="O9" s="30">
        <v>6631</v>
      </c>
      <c r="P9" s="26">
        <v>0</v>
      </c>
      <c r="Q9" s="26">
        <v>0</v>
      </c>
      <c r="R9" s="26">
        <v>0</v>
      </c>
      <c r="S9" s="26">
        <v>0</v>
      </c>
      <c r="T9" s="26">
        <v>64261.78</v>
      </c>
      <c r="U9" s="31">
        <v>1375</v>
      </c>
      <c r="V9" s="32">
        <f aca="true" t="shared" si="2" ref="V9:V19">SUM(N9:U9)</f>
        <v>75346.78</v>
      </c>
    </row>
    <row r="10" spans="1:22" ht="15" customHeight="1">
      <c r="A10" s="19">
        <v>2</v>
      </c>
      <c r="B10" s="93" t="s">
        <v>49</v>
      </c>
      <c r="C10" s="94"/>
      <c r="D10" s="25">
        <v>9953</v>
      </c>
      <c r="E10" s="25">
        <v>0</v>
      </c>
      <c r="F10" s="25">
        <v>0</v>
      </c>
      <c r="G10" s="26">
        <v>8001</v>
      </c>
      <c r="H10" s="26">
        <v>9391</v>
      </c>
      <c r="I10" s="26">
        <v>12014</v>
      </c>
      <c r="J10" s="27">
        <f t="shared" si="0"/>
        <v>2623</v>
      </c>
      <c r="K10" s="26">
        <v>18475</v>
      </c>
      <c r="L10" s="28">
        <v>12313</v>
      </c>
      <c r="M10" s="29">
        <f t="shared" si="1"/>
        <v>9169</v>
      </c>
      <c r="N10" s="26">
        <v>6527</v>
      </c>
      <c r="O10" s="30">
        <v>0</v>
      </c>
      <c r="P10" s="26">
        <v>2501</v>
      </c>
      <c r="Q10" s="26">
        <v>0</v>
      </c>
      <c r="R10" s="26">
        <v>127</v>
      </c>
      <c r="S10" s="26">
        <v>0</v>
      </c>
      <c r="T10" s="26">
        <v>0</v>
      </c>
      <c r="U10" s="31">
        <v>14</v>
      </c>
      <c r="V10" s="32">
        <f t="shared" si="2"/>
        <v>9169</v>
      </c>
    </row>
    <row r="11" spans="1:22" ht="15" customHeight="1">
      <c r="A11" s="20">
        <v>3</v>
      </c>
      <c r="B11" s="95" t="s">
        <v>50</v>
      </c>
      <c r="C11" s="96"/>
      <c r="D11" s="25">
        <v>156770</v>
      </c>
      <c r="E11" s="25">
        <v>0</v>
      </c>
      <c r="F11" s="25">
        <v>0</v>
      </c>
      <c r="G11" s="25">
        <v>239652</v>
      </c>
      <c r="H11" s="26">
        <v>66562</v>
      </c>
      <c r="I11" s="26">
        <v>88249</v>
      </c>
      <c r="J11" s="27">
        <f t="shared" si="0"/>
        <v>21687</v>
      </c>
      <c r="K11" s="26">
        <v>374735</v>
      </c>
      <c r="L11" s="28">
        <v>0</v>
      </c>
      <c r="M11" s="29">
        <f t="shared" si="1"/>
        <v>0</v>
      </c>
      <c r="N11" s="26">
        <v>0</v>
      </c>
      <c r="O11" s="30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31">
        <v>0</v>
      </c>
      <c r="V11" s="32">
        <f t="shared" si="2"/>
        <v>0</v>
      </c>
    </row>
    <row r="12" spans="1:22" ht="15" customHeight="1">
      <c r="A12" s="19">
        <v>4</v>
      </c>
      <c r="B12" s="93" t="s">
        <v>51</v>
      </c>
      <c r="C12" s="94"/>
      <c r="D12" s="25">
        <v>78591</v>
      </c>
      <c r="E12" s="25">
        <v>0</v>
      </c>
      <c r="F12" s="25">
        <v>0</v>
      </c>
      <c r="G12" s="26">
        <v>0</v>
      </c>
      <c r="H12" s="26">
        <v>31984</v>
      </c>
      <c r="I12" s="25">
        <v>29647</v>
      </c>
      <c r="J12" s="27">
        <f t="shared" si="0"/>
        <v>-2337</v>
      </c>
      <c r="K12" s="26">
        <v>80928</v>
      </c>
      <c r="L12" s="28">
        <v>0</v>
      </c>
      <c r="M12" s="29">
        <f t="shared" si="1"/>
        <v>0</v>
      </c>
      <c r="N12" s="26">
        <v>0</v>
      </c>
      <c r="O12" s="30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31">
        <v>0</v>
      </c>
      <c r="V12" s="32">
        <f t="shared" si="2"/>
        <v>0</v>
      </c>
    </row>
    <row r="13" spans="1:22" ht="15" customHeight="1">
      <c r="A13" s="19">
        <v>5</v>
      </c>
      <c r="B13" s="93" t="s">
        <v>52</v>
      </c>
      <c r="C13" s="94"/>
      <c r="D13" s="25">
        <v>26830</v>
      </c>
      <c r="E13" s="25">
        <v>0</v>
      </c>
      <c r="F13" s="25">
        <v>0</v>
      </c>
      <c r="G13" s="26">
        <v>0</v>
      </c>
      <c r="H13" s="26">
        <v>52093</v>
      </c>
      <c r="I13" s="26">
        <v>38319</v>
      </c>
      <c r="J13" s="27">
        <f t="shared" si="0"/>
        <v>-13774</v>
      </c>
      <c r="K13" s="26">
        <v>36739</v>
      </c>
      <c r="L13" s="28">
        <v>29923</v>
      </c>
      <c r="M13" s="29">
        <f t="shared" si="1"/>
        <v>33788</v>
      </c>
      <c r="N13" s="26">
        <v>0</v>
      </c>
      <c r="O13" s="30">
        <v>0</v>
      </c>
      <c r="P13" s="26">
        <v>0</v>
      </c>
      <c r="Q13" s="26">
        <v>0</v>
      </c>
      <c r="R13" s="26">
        <v>0</v>
      </c>
      <c r="S13" s="26">
        <v>33788</v>
      </c>
      <c r="T13" s="26">
        <v>0</v>
      </c>
      <c r="U13" s="31">
        <v>0</v>
      </c>
      <c r="V13" s="32">
        <f t="shared" si="2"/>
        <v>33788</v>
      </c>
    </row>
    <row r="14" spans="1:22" ht="15" customHeight="1">
      <c r="A14" s="19">
        <v>6</v>
      </c>
      <c r="B14" s="93" t="s">
        <v>53</v>
      </c>
      <c r="C14" s="94"/>
      <c r="D14" s="25">
        <v>30195</v>
      </c>
      <c r="E14" s="26">
        <v>0</v>
      </c>
      <c r="F14" s="26">
        <v>0</v>
      </c>
      <c r="G14" s="26">
        <v>0</v>
      </c>
      <c r="H14" s="26">
        <v>4905</v>
      </c>
      <c r="I14" s="26">
        <v>8715</v>
      </c>
      <c r="J14" s="27">
        <f t="shared" si="0"/>
        <v>3810</v>
      </c>
      <c r="K14" s="26">
        <v>29594</v>
      </c>
      <c r="L14" s="28">
        <v>22447</v>
      </c>
      <c r="M14" s="29">
        <f t="shared" si="1"/>
        <v>19238</v>
      </c>
      <c r="N14" s="26">
        <v>19089</v>
      </c>
      <c r="O14" s="30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149</v>
      </c>
      <c r="U14" s="31">
        <v>0</v>
      </c>
      <c r="V14" s="32">
        <f t="shared" si="2"/>
        <v>19238</v>
      </c>
    </row>
    <row r="15" spans="1:22" ht="15" customHeight="1">
      <c r="A15" s="19">
        <v>7</v>
      </c>
      <c r="B15" s="93" t="s">
        <v>54</v>
      </c>
      <c r="C15" s="94"/>
      <c r="D15" s="25">
        <v>4925</v>
      </c>
      <c r="E15" s="26">
        <v>0</v>
      </c>
      <c r="F15" s="26">
        <v>0</v>
      </c>
      <c r="G15" s="26">
        <v>2148.52</v>
      </c>
      <c r="H15" s="26">
        <v>11376.47</v>
      </c>
      <c r="I15" s="26">
        <v>7218.16</v>
      </c>
      <c r="J15" s="27">
        <f t="shared" si="0"/>
        <v>-4158.3099999999995</v>
      </c>
      <c r="K15" s="26">
        <v>8655.83</v>
      </c>
      <c r="L15" s="28">
        <v>0</v>
      </c>
      <c r="M15" s="29">
        <f t="shared" si="1"/>
        <v>2576</v>
      </c>
      <c r="N15" s="26">
        <v>0</v>
      </c>
      <c r="O15" s="30">
        <v>0</v>
      </c>
      <c r="P15" s="26">
        <v>0</v>
      </c>
      <c r="Q15" s="26">
        <v>0</v>
      </c>
      <c r="R15" s="26">
        <v>0</v>
      </c>
      <c r="S15" s="26">
        <v>0</v>
      </c>
      <c r="T15" s="26">
        <v>2576</v>
      </c>
      <c r="U15" s="31">
        <v>0</v>
      </c>
      <c r="V15" s="32">
        <f t="shared" si="2"/>
        <v>2576</v>
      </c>
    </row>
    <row r="16" spans="1:22" ht="15" customHeight="1">
      <c r="A16" s="19">
        <v>8</v>
      </c>
      <c r="B16" s="93" t="s">
        <v>55</v>
      </c>
      <c r="C16" s="94"/>
      <c r="D16" s="25">
        <v>3879</v>
      </c>
      <c r="E16" s="26">
        <v>12073.05</v>
      </c>
      <c r="F16" s="26">
        <v>0</v>
      </c>
      <c r="G16" s="26">
        <v>0</v>
      </c>
      <c r="H16" s="26">
        <v>30083.62</v>
      </c>
      <c r="I16" s="26">
        <v>32764.32</v>
      </c>
      <c r="J16" s="27">
        <f t="shared" si="0"/>
        <v>2680.7000000000007</v>
      </c>
      <c r="K16" s="26">
        <v>5488.13</v>
      </c>
      <c r="L16" s="28">
        <v>13801</v>
      </c>
      <c r="M16" s="29">
        <f t="shared" si="1"/>
        <v>21584.219999999998</v>
      </c>
      <c r="N16" s="26">
        <v>0</v>
      </c>
      <c r="O16" s="30">
        <v>2083.22</v>
      </c>
      <c r="P16" s="26">
        <v>3033</v>
      </c>
      <c r="Q16" s="26">
        <v>0</v>
      </c>
      <c r="R16" s="26">
        <v>12203</v>
      </c>
      <c r="S16" s="26">
        <v>0</v>
      </c>
      <c r="T16" s="26">
        <v>4265</v>
      </c>
      <c r="U16" s="31">
        <v>0</v>
      </c>
      <c r="V16" s="32">
        <f t="shared" si="2"/>
        <v>21584.22</v>
      </c>
    </row>
    <row r="17" spans="1:22" ht="15" customHeight="1">
      <c r="A17" s="19">
        <v>9</v>
      </c>
      <c r="B17" s="93" t="s">
        <v>56</v>
      </c>
      <c r="C17" s="94"/>
      <c r="D17" s="25">
        <v>0</v>
      </c>
      <c r="E17" s="26">
        <v>0</v>
      </c>
      <c r="F17" s="26">
        <v>588</v>
      </c>
      <c r="G17" s="26">
        <v>0</v>
      </c>
      <c r="H17" s="26">
        <v>8004</v>
      </c>
      <c r="I17" s="26">
        <v>7390</v>
      </c>
      <c r="J17" s="27">
        <f t="shared" si="0"/>
        <v>-614</v>
      </c>
      <c r="K17" s="26">
        <v>1202</v>
      </c>
      <c r="L17" s="28">
        <v>0</v>
      </c>
      <c r="M17" s="29">
        <f t="shared" si="1"/>
        <v>0</v>
      </c>
      <c r="N17" s="26">
        <v>0</v>
      </c>
      <c r="O17" s="30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31">
        <v>0</v>
      </c>
      <c r="V17" s="32">
        <f t="shared" si="2"/>
        <v>0</v>
      </c>
    </row>
    <row r="18" spans="1:22" ht="15" customHeight="1">
      <c r="A18" s="19">
        <v>10</v>
      </c>
      <c r="B18" s="93" t="s">
        <v>57</v>
      </c>
      <c r="C18" s="94"/>
      <c r="D18" s="25"/>
      <c r="E18" s="26"/>
      <c r="F18" s="26"/>
      <c r="G18" s="26"/>
      <c r="H18" s="26"/>
      <c r="I18" s="26"/>
      <c r="J18" s="27">
        <f t="shared" si="0"/>
        <v>0</v>
      </c>
      <c r="K18" s="26"/>
      <c r="L18" s="28"/>
      <c r="M18" s="29">
        <f t="shared" si="1"/>
        <v>0</v>
      </c>
      <c r="N18" s="26"/>
      <c r="O18" s="30"/>
      <c r="P18" s="26"/>
      <c r="Q18" s="26"/>
      <c r="R18" s="26"/>
      <c r="S18" s="26"/>
      <c r="T18" s="26"/>
      <c r="U18" s="31"/>
      <c r="V18" s="32">
        <f t="shared" si="2"/>
        <v>0</v>
      </c>
    </row>
    <row r="19" spans="1:22" ht="15" customHeight="1">
      <c r="A19" s="19">
        <v>11</v>
      </c>
      <c r="B19" s="93" t="s">
        <v>58</v>
      </c>
      <c r="C19" s="94"/>
      <c r="D19" s="25">
        <v>0</v>
      </c>
      <c r="E19" s="26">
        <v>0</v>
      </c>
      <c r="F19" s="26">
        <v>0</v>
      </c>
      <c r="G19" s="26">
        <v>2770.46</v>
      </c>
      <c r="H19" s="26">
        <v>16289.18</v>
      </c>
      <c r="I19" s="26">
        <v>8205.38</v>
      </c>
      <c r="J19" s="27">
        <f t="shared" si="0"/>
        <v>-8083.800000000001</v>
      </c>
      <c r="K19" s="26">
        <v>6887.93</v>
      </c>
      <c r="L19" s="28">
        <v>6507.79</v>
      </c>
      <c r="M19" s="29">
        <f t="shared" si="1"/>
        <v>10474.12</v>
      </c>
      <c r="N19" s="26">
        <v>0</v>
      </c>
      <c r="O19" s="30">
        <v>0</v>
      </c>
      <c r="P19" s="26">
        <v>0</v>
      </c>
      <c r="Q19" s="26">
        <v>0</v>
      </c>
      <c r="R19" s="26">
        <v>1503.34</v>
      </c>
      <c r="S19" s="26">
        <v>4512.01</v>
      </c>
      <c r="T19" s="26">
        <v>4458.75</v>
      </c>
      <c r="U19" s="31">
        <v>0</v>
      </c>
      <c r="V19" s="32">
        <f t="shared" si="2"/>
        <v>10474.1</v>
      </c>
    </row>
    <row r="20" spans="1:22" ht="15" customHeight="1">
      <c r="A20" s="21"/>
      <c r="B20" s="97" t="s">
        <v>59</v>
      </c>
      <c r="C20" s="98"/>
      <c r="D20" s="33">
        <f aca="true" t="shared" si="3" ref="D20:L20">SUM(D9:D19)</f>
        <v>318471</v>
      </c>
      <c r="E20" s="33">
        <f t="shared" si="3"/>
        <v>12073.05</v>
      </c>
      <c r="F20" s="33">
        <f t="shared" si="3"/>
        <v>1050</v>
      </c>
      <c r="G20" s="33">
        <f t="shared" si="3"/>
        <v>252571.97999999998</v>
      </c>
      <c r="H20" s="33">
        <f t="shared" si="3"/>
        <v>230688.27</v>
      </c>
      <c r="I20" s="33">
        <f t="shared" si="3"/>
        <v>232521.86000000002</v>
      </c>
      <c r="J20" s="33">
        <f t="shared" si="3"/>
        <v>1833.5900000000001</v>
      </c>
      <c r="K20" s="33">
        <f t="shared" si="3"/>
        <v>567834.89</v>
      </c>
      <c r="L20" s="33">
        <f t="shared" si="3"/>
        <v>157678.57</v>
      </c>
      <c r="M20" s="34">
        <f t="shared" si="1"/>
        <v>172176.12000000005</v>
      </c>
      <c r="N20" s="33">
        <f aca="true" t="shared" si="4" ref="N20:V20">SUM(N9:N19)</f>
        <v>28695</v>
      </c>
      <c r="O20" s="33">
        <f t="shared" si="4"/>
        <v>8714.22</v>
      </c>
      <c r="P20" s="33">
        <f t="shared" si="4"/>
        <v>5534</v>
      </c>
      <c r="Q20" s="33">
        <f t="shared" si="4"/>
        <v>0</v>
      </c>
      <c r="R20" s="33">
        <f t="shared" si="4"/>
        <v>13833.34</v>
      </c>
      <c r="S20" s="33">
        <f t="shared" si="4"/>
        <v>38300.01</v>
      </c>
      <c r="T20" s="33">
        <f t="shared" si="4"/>
        <v>75710.53</v>
      </c>
      <c r="U20" s="33">
        <f t="shared" si="4"/>
        <v>1389</v>
      </c>
      <c r="V20" s="35">
        <f t="shared" si="4"/>
        <v>172176.1</v>
      </c>
    </row>
    <row r="21" spans="1:22" ht="15" customHeight="1">
      <c r="A21" s="19">
        <v>12</v>
      </c>
      <c r="B21" s="93" t="s">
        <v>60</v>
      </c>
      <c r="C21" s="94"/>
      <c r="D21" s="25">
        <v>0</v>
      </c>
      <c r="E21" s="26">
        <v>24248</v>
      </c>
      <c r="F21" s="26">
        <v>0</v>
      </c>
      <c r="G21" s="26">
        <v>0</v>
      </c>
      <c r="H21" s="26">
        <v>12744</v>
      </c>
      <c r="I21" s="26">
        <v>14495</v>
      </c>
      <c r="J21" s="27">
        <f>+I21-H21</f>
        <v>1751</v>
      </c>
      <c r="K21" s="26">
        <v>31840</v>
      </c>
      <c r="L21" s="28">
        <v>41982</v>
      </c>
      <c r="M21" s="29">
        <f t="shared" si="1"/>
        <v>32639</v>
      </c>
      <c r="N21" s="26">
        <v>11242</v>
      </c>
      <c r="O21" s="30">
        <v>0</v>
      </c>
      <c r="P21" s="26">
        <v>11258</v>
      </c>
      <c r="Q21" s="26">
        <v>0</v>
      </c>
      <c r="R21" s="26">
        <v>9455</v>
      </c>
      <c r="S21" s="26">
        <v>0</v>
      </c>
      <c r="T21" s="26">
        <v>684</v>
      </c>
      <c r="U21" s="31">
        <v>0</v>
      </c>
      <c r="V21" s="32">
        <f>SUM(N21:U21)</f>
        <v>32639</v>
      </c>
    </row>
    <row r="22" spans="1:22" ht="15" customHeight="1">
      <c r="A22" s="19">
        <v>13</v>
      </c>
      <c r="B22" s="93" t="s">
        <v>61</v>
      </c>
      <c r="C22" s="94"/>
      <c r="D22" s="25">
        <v>3966</v>
      </c>
      <c r="E22" s="26">
        <v>3688</v>
      </c>
      <c r="F22" s="26">
        <v>441</v>
      </c>
      <c r="G22" s="26">
        <v>4179</v>
      </c>
      <c r="H22" s="26">
        <v>65202</v>
      </c>
      <c r="I22" s="26">
        <v>69282</v>
      </c>
      <c r="J22" s="27">
        <f>+I22-H22</f>
        <v>4080</v>
      </c>
      <c r="K22" s="26">
        <v>35262</v>
      </c>
      <c r="L22" s="28">
        <v>165606</v>
      </c>
      <c r="M22" s="29">
        <f t="shared" si="1"/>
        <v>138538</v>
      </c>
      <c r="N22" s="26">
        <v>95837</v>
      </c>
      <c r="O22" s="30">
        <v>0</v>
      </c>
      <c r="P22" s="26">
        <v>18841</v>
      </c>
      <c r="Q22" s="26">
        <v>0</v>
      </c>
      <c r="R22" s="26">
        <v>5576</v>
      </c>
      <c r="S22" s="26">
        <v>18284</v>
      </c>
      <c r="T22" s="26">
        <v>0</v>
      </c>
      <c r="U22" s="31">
        <v>0</v>
      </c>
      <c r="V22" s="32">
        <f>SUM(N22:U22)</f>
        <v>138538</v>
      </c>
    </row>
    <row r="23" spans="1:22" ht="15" customHeight="1">
      <c r="A23" s="19">
        <v>14</v>
      </c>
      <c r="B23" s="93" t="s">
        <v>62</v>
      </c>
      <c r="C23" s="94"/>
      <c r="D23" s="25">
        <v>0</v>
      </c>
      <c r="E23" s="26">
        <v>0</v>
      </c>
      <c r="F23" s="26">
        <v>1502</v>
      </c>
      <c r="G23" s="26">
        <v>2035</v>
      </c>
      <c r="H23" s="26">
        <v>18048</v>
      </c>
      <c r="I23" s="26">
        <v>17867</v>
      </c>
      <c r="J23" s="27">
        <f>+I23-H23</f>
        <v>-181</v>
      </c>
      <c r="K23" s="26">
        <v>19518</v>
      </c>
      <c r="L23" s="28">
        <v>15922</v>
      </c>
      <c r="M23" s="29">
        <f t="shared" si="1"/>
        <v>122</v>
      </c>
      <c r="N23" s="26">
        <v>0</v>
      </c>
      <c r="O23" s="30">
        <v>0</v>
      </c>
      <c r="P23" s="26">
        <v>0</v>
      </c>
      <c r="Q23" s="26">
        <v>0</v>
      </c>
      <c r="R23" s="26">
        <v>122</v>
      </c>
      <c r="S23" s="26">
        <v>0</v>
      </c>
      <c r="T23" s="26">
        <v>0</v>
      </c>
      <c r="U23" s="31">
        <v>0</v>
      </c>
      <c r="V23" s="32">
        <f>SUM(N23:U23)</f>
        <v>122</v>
      </c>
    </row>
    <row r="24" spans="1:22" ht="15" customHeight="1">
      <c r="A24" s="21"/>
      <c r="B24" s="97" t="s">
        <v>63</v>
      </c>
      <c r="C24" s="98"/>
      <c r="D24" s="33">
        <f aca="true" t="shared" si="5" ref="D24:L24">SUM(D21:D23)</f>
        <v>3966</v>
      </c>
      <c r="E24" s="33">
        <f t="shared" si="5"/>
        <v>27936</v>
      </c>
      <c r="F24" s="33">
        <f t="shared" si="5"/>
        <v>1943</v>
      </c>
      <c r="G24" s="33">
        <f t="shared" si="5"/>
        <v>6214</v>
      </c>
      <c r="H24" s="33">
        <f t="shared" si="5"/>
        <v>95994</v>
      </c>
      <c r="I24" s="33">
        <f t="shared" si="5"/>
        <v>101644</v>
      </c>
      <c r="J24" s="33">
        <f t="shared" si="5"/>
        <v>5650</v>
      </c>
      <c r="K24" s="33">
        <f t="shared" si="5"/>
        <v>86620</v>
      </c>
      <c r="L24" s="36">
        <f t="shared" si="5"/>
        <v>223510</v>
      </c>
      <c r="M24" s="34">
        <f t="shared" si="1"/>
        <v>171299</v>
      </c>
      <c r="N24" s="33">
        <f aca="true" t="shared" si="6" ref="N24:V24">SUM(N21:N23)</f>
        <v>107079</v>
      </c>
      <c r="O24" s="33">
        <f t="shared" si="6"/>
        <v>0</v>
      </c>
      <c r="P24" s="33">
        <f t="shared" si="6"/>
        <v>30099</v>
      </c>
      <c r="Q24" s="33">
        <f t="shared" si="6"/>
        <v>0</v>
      </c>
      <c r="R24" s="33">
        <f t="shared" si="6"/>
        <v>15153</v>
      </c>
      <c r="S24" s="33">
        <f t="shared" si="6"/>
        <v>18284</v>
      </c>
      <c r="T24" s="33">
        <f t="shared" si="6"/>
        <v>684</v>
      </c>
      <c r="U24" s="33">
        <f t="shared" si="6"/>
        <v>0</v>
      </c>
      <c r="V24" s="35">
        <f t="shared" si="6"/>
        <v>171299</v>
      </c>
    </row>
    <row r="25" spans="1:22" ht="15" customHeight="1">
      <c r="A25" s="19">
        <v>15</v>
      </c>
      <c r="B25" s="93" t="s">
        <v>64</v>
      </c>
      <c r="C25" s="94"/>
      <c r="D25" s="25">
        <v>13312</v>
      </c>
      <c r="E25" s="26">
        <v>915.6</v>
      </c>
      <c r="F25" s="26">
        <v>1413</v>
      </c>
      <c r="G25" s="26">
        <v>0</v>
      </c>
      <c r="H25" s="26">
        <v>0</v>
      </c>
      <c r="I25" s="26">
        <v>0</v>
      </c>
      <c r="J25" s="27">
        <f>+I25-H25</f>
        <v>0</v>
      </c>
      <c r="K25" s="26">
        <v>915.6</v>
      </c>
      <c r="L25" s="28">
        <v>0</v>
      </c>
      <c r="M25" s="29">
        <f t="shared" si="1"/>
        <v>14725</v>
      </c>
      <c r="N25" s="26">
        <v>0</v>
      </c>
      <c r="O25" s="30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14725</v>
      </c>
      <c r="U25" s="31">
        <v>0</v>
      </c>
      <c r="V25" s="32">
        <f>SUM(N25:U25)</f>
        <v>14725</v>
      </c>
    </row>
    <row r="26" spans="1:22" ht="15" customHeight="1">
      <c r="A26" s="19">
        <v>16</v>
      </c>
      <c r="B26" s="93" t="s">
        <v>65</v>
      </c>
      <c r="C26" s="94"/>
      <c r="D26" s="25">
        <v>0</v>
      </c>
      <c r="E26" s="26">
        <v>3906</v>
      </c>
      <c r="F26" s="26">
        <v>0</v>
      </c>
      <c r="G26" s="26">
        <v>0</v>
      </c>
      <c r="H26" s="26">
        <v>1309</v>
      </c>
      <c r="I26" s="26">
        <v>1975</v>
      </c>
      <c r="J26" s="27">
        <f>+I26-H26</f>
        <v>666</v>
      </c>
      <c r="K26" s="26">
        <v>3240</v>
      </c>
      <c r="L26" s="28">
        <v>3240</v>
      </c>
      <c r="M26" s="29">
        <f t="shared" si="1"/>
        <v>3240</v>
      </c>
      <c r="N26" s="26">
        <v>3240</v>
      </c>
      <c r="O26" s="30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31">
        <v>0</v>
      </c>
      <c r="V26" s="32">
        <f>SUM(N26:U26)</f>
        <v>3240</v>
      </c>
    </row>
    <row r="27" spans="1:22" ht="15" customHeight="1">
      <c r="A27" s="21"/>
      <c r="B27" s="97" t="s">
        <v>66</v>
      </c>
      <c r="C27" s="98"/>
      <c r="D27" s="37">
        <f aca="true" t="shared" si="7" ref="D27:J27">SUM(D25:D26)</f>
        <v>13312</v>
      </c>
      <c r="E27" s="37">
        <f t="shared" si="7"/>
        <v>4821.6</v>
      </c>
      <c r="F27" s="37">
        <f t="shared" si="7"/>
        <v>1413</v>
      </c>
      <c r="G27" s="37">
        <f t="shared" si="7"/>
        <v>0</v>
      </c>
      <c r="H27" s="37">
        <f t="shared" si="7"/>
        <v>1309</v>
      </c>
      <c r="I27" s="37">
        <f t="shared" si="7"/>
        <v>1975</v>
      </c>
      <c r="J27" s="37">
        <f t="shared" si="7"/>
        <v>666</v>
      </c>
      <c r="K27" s="37">
        <f>L27+M27-(D27+E27+F27+G27)</f>
        <v>2574</v>
      </c>
      <c r="L27" s="37">
        <f>SUM(K25:K26)</f>
        <v>4155.6</v>
      </c>
      <c r="M27" s="37">
        <f aca="true" t="shared" si="8" ref="M27:V27">SUM(M25:M26)</f>
        <v>17965</v>
      </c>
      <c r="N27" s="37">
        <f t="shared" si="8"/>
        <v>3240</v>
      </c>
      <c r="O27" s="37">
        <f t="shared" si="8"/>
        <v>0</v>
      </c>
      <c r="P27" s="37">
        <f t="shared" si="8"/>
        <v>0</v>
      </c>
      <c r="Q27" s="37">
        <f t="shared" si="8"/>
        <v>0</v>
      </c>
      <c r="R27" s="37">
        <f t="shared" si="8"/>
        <v>0</v>
      </c>
      <c r="S27" s="37">
        <f t="shared" si="8"/>
        <v>0</v>
      </c>
      <c r="T27" s="37">
        <f t="shared" si="8"/>
        <v>14725</v>
      </c>
      <c r="U27" s="37">
        <f t="shared" si="8"/>
        <v>0</v>
      </c>
      <c r="V27" s="38">
        <f t="shared" si="8"/>
        <v>17965</v>
      </c>
    </row>
    <row r="28" spans="1:22" ht="15" customHeight="1">
      <c r="A28" s="22"/>
      <c r="B28" s="99" t="s">
        <v>67</v>
      </c>
      <c r="C28" s="100"/>
      <c r="D28" s="39">
        <f aca="true" t="shared" si="9" ref="D28:V28">+D20+D24+D27</f>
        <v>335749</v>
      </c>
      <c r="E28" s="39">
        <f t="shared" si="9"/>
        <v>44830.65</v>
      </c>
      <c r="F28" s="39">
        <f t="shared" si="9"/>
        <v>4406</v>
      </c>
      <c r="G28" s="39">
        <f t="shared" si="9"/>
        <v>258785.97999999998</v>
      </c>
      <c r="H28" s="39">
        <f t="shared" si="9"/>
        <v>327991.27</v>
      </c>
      <c r="I28" s="39">
        <f t="shared" si="9"/>
        <v>336140.86</v>
      </c>
      <c r="J28" s="39">
        <f t="shared" si="9"/>
        <v>8149.59</v>
      </c>
      <c r="K28" s="39">
        <f t="shared" si="9"/>
        <v>657028.89</v>
      </c>
      <c r="L28" s="39">
        <f t="shared" si="9"/>
        <v>385344.17</v>
      </c>
      <c r="M28" s="39">
        <f t="shared" si="9"/>
        <v>361440.12000000005</v>
      </c>
      <c r="N28" s="39">
        <f t="shared" si="9"/>
        <v>139014</v>
      </c>
      <c r="O28" s="39">
        <f t="shared" si="9"/>
        <v>8714.22</v>
      </c>
      <c r="P28" s="39">
        <f t="shared" si="9"/>
        <v>35633</v>
      </c>
      <c r="Q28" s="39">
        <f t="shared" si="9"/>
        <v>0</v>
      </c>
      <c r="R28" s="39">
        <f t="shared" si="9"/>
        <v>28986.34</v>
      </c>
      <c r="S28" s="39">
        <f t="shared" si="9"/>
        <v>56584.01</v>
      </c>
      <c r="T28" s="39">
        <f t="shared" si="9"/>
        <v>91119.53</v>
      </c>
      <c r="U28" s="39">
        <f t="shared" si="9"/>
        <v>1389</v>
      </c>
      <c r="V28" s="40">
        <f t="shared" si="9"/>
        <v>361440.1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71" t="s">
        <v>3</v>
      </c>
      <c r="O2" s="71"/>
      <c r="P2" s="71"/>
      <c r="Q2" s="71"/>
      <c r="R2" s="71"/>
      <c r="S2" s="71"/>
      <c r="T2" s="71"/>
      <c r="U2" s="71"/>
      <c r="V2" s="71"/>
    </row>
    <row r="3" spans="1:22" ht="16.5" customHeight="1">
      <c r="A3" s="3"/>
      <c r="B3" s="3"/>
      <c r="C3" s="4"/>
      <c r="D3" s="102" t="s">
        <v>4</v>
      </c>
      <c r="E3" s="102"/>
      <c r="F3" s="102"/>
      <c r="G3" s="102"/>
      <c r="H3" s="102"/>
      <c r="I3" s="102"/>
      <c r="J3" s="102"/>
      <c r="K3" s="102"/>
      <c r="L3" s="102"/>
      <c r="M3" s="102"/>
      <c r="N3" s="103" t="s">
        <v>5</v>
      </c>
      <c r="O3" s="103"/>
      <c r="P3" s="103"/>
      <c r="Q3" s="103"/>
      <c r="R3" s="103"/>
      <c r="S3" s="103"/>
      <c r="T3" s="103"/>
      <c r="U3" s="103"/>
      <c r="V3" s="103"/>
    </row>
    <row r="4" spans="1:22" ht="12.75" customHeight="1">
      <c r="A4" s="104" t="s">
        <v>80</v>
      </c>
      <c r="B4" s="105"/>
      <c r="C4" s="106"/>
      <c r="D4" s="107" t="s">
        <v>6</v>
      </c>
      <c r="E4" s="108" t="s">
        <v>7</v>
      </c>
      <c r="F4" s="107" t="s">
        <v>8</v>
      </c>
      <c r="G4" s="108" t="s">
        <v>9</v>
      </c>
      <c r="H4" s="107" t="s">
        <v>10</v>
      </c>
      <c r="I4" s="108" t="s">
        <v>11</v>
      </c>
      <c r="J4" s="107" t="s">
        <v>12</v>
      </c>
      <c r="K4" s="108" t="s">
        <v>13</v>
      </c>
      <c r="L4" s="107" t="s">
        <v>14</v>
      </c>
      <c r="M4" s="108" t="s">
        <v>15</v>
      </c>
      <c r="N4" s="107" t="s">
        <v>16</v>
      </c>
      <c r="O4" s="108" t="s">
        <v>17</v>
      </c>
      <c r="P4" s="107" t="s">
        <v>18</v>
      </c>
      <c r="Q4" s="108" t="s">
        <v>19</v>
      </c>
      <c r="R4" s="107" t="s">
        <v>20</v>
      </c>
      <c r="S4" s="108" t="s">
        <v>21</v>
      </c>
      <c r="T4" s="107" t="s">
        <v>22</v>
      </c>
      <c r="U4" s="108" t="s">
        <v>23</v>
      </c>
      <c r="V4" s="107" t="s">
        <v>24</v>
      </c>
    </row>
    <row r="5" spans="1:22" ht="15.75" customHeight="1">
      <c r="A5" s="109" t="s">
        <v>25</v>
      </c>
      <c r="B5" s="110"/>
      <c r="C5" s="111"/>
      <c r="D5" s="107"/>
      <c r="E5" s="108"/>
      <c r="F5" s="107"/>
      <c r="G5" s="108"/>
      <c r="H5" s="107"/>
      <c r="I5" s="108"/>
      <c r="J5" s="107"/>
      <c r="K5" s="108"/>
      <c r="L5" s="107"/>
      <c r="M5" s="108"/>
      <c r="N5" s="107"/>
      <c r="O5" s="108"/>
      <c r="P5" s="107"/>
      <c r="Q5" s="108"/>
      <c r="R5" s="107"/>
      <c r="S5" s="108"/>
      <c r="T5" s="107"/>
      <c r="U5" s="108"/>
      <c r="V5" s="107"/>
    </row>
    <row r="6" spans="1:22" ht="136.5" customHeight="1">
      <c r="A6" s="112"/>
      <c r="B6" s="113"/>
      <c r="C6" s="114"/>
      <c r="D6" s="107"/>
      <c r="E6" s="108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R6" s="107"/>
      <c r="S6" s="108"/>
      <c r="T6" s="107"/>
      <c r="U6" s="108"/>
      <c r="V6" s="107"/>
    </row>
    <row r="7" spans="1:22" ht="15" customHeight="1">
      <c r="A7" s="18" t="s">
        <v>26</v>
      </c>
      <c r="B7" s="90" t="s">
        <v>27</v>
      </c>
      <c r="C7" s="115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91" t="s">
        <v>68</v>
      </c>
      <c r="B8" s="91"/>
      <c r="C8" s="91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93" t="s">
        <v>69</v>
      </c>
      <c r="C9" s="93"/>
      <c r="D9" s="2"/>
      <c r="E9" s="41">
        <v>7299</v>
      </c>
      <c r="F9" s="41">
        <v>0</v>
      </c>
      <c r="G9" s="41">
        <v>0</v>
      </c>
      <c r="H9" s="42">
        <v>15530</v>
      </c>
      <c r="I9" s="41">
        <v>18787</v>
      </c>
      <c r="J9" s="43">
        <f aca="true" t="shared" si="0" ref="J9:J17">+I9-H9</f>
        <v>3257</v>
      </c>
      <c r="K9" s="44"/>
      <c r="L9" s="42">
        <v>110349</v>
      </c>
      <c r="M9" s="43">
        <f aca="true" t="shared" si="1" ref="M9:M17">+D9+E9+F9+G9-J9-K9+L9</f>
        <v>114391</v>
      </c>
      <c r="N9" s="42">
        <v>0</v>
      </c>
      <c r="O9" s="44"/>
      <c r="P9" s="42">
        <v>11036</v>
      </c>
      <c r="Q9" s="42">
        <v>0</v>
      </c>
      <c r="R9" s="42">
        <v>25196</v>
      </c>
      <c r="S9" s="42">
        <v>40609</v>
      </c>
      <c r="T9" s="42">
        <v>0</v>
      </c>
      <c r="U9" s="42">
        <v>37550</v>
      </c>
      <c r="V9" s="43">
        <f aca="true" t="shared" si="2" ref="V9:V17">SUM(N9:U9)</f>
        <v>114391</v>
      </c>
    </row>
    <row r="10" spans="1:22" ht="15" customHeight="1">
      <c r="A10" s="1">
        <v>18</v>
      </c>
      <c r="B10" s="93" t="s">
        <v>70</v>
      </c>
      <c r="C10" s="93"/>
      <c r="D10" s="2"/>
      <c r="E10" s="41">
        <v>15289</v>
      </c>
      <c r="F10" s="41">
        <v>0</v>
      </c>
      <c r="G10" s="41">
        <v>0</v>
      </c>
      <c r="H10" s="42">
        <v>15311.61</v>
      </c>
      <c r="I10" s="41">
        <v>16991.83</v>
      </c>
      <c r="J10" s="43">
        <f t="shared" si="0"/>
        <v>1680.2200000000012</v>
      </c>
      <c r="K10" s="44"/>
      <c r="L10" s="42">
        <v>63312</v>
      </c>
      <c r="M10" s="43">
        <f t="shared" si="1"/>
        <v>76920.78</v>
      </c>
      <c r="N10" s="42">
        <v>1</v>
      </c>
      <c r="O10" s="44"/>
      <c r="P10" s="42">
        <v>11183</v>
      </c>
      <c r="Q10" s="42">
        <v>0</v>
      </c>
      <c r="R10" s="42">
        <v>19883</v>
      </c>
      <c r="S10" s="42">
        <v>13528</v>
      </c>
      <c r="T10" s="42">
        <v>536.78</v>
      </c>
      <c r="U10" s="42">
        <v>31789</v>
      </c>
      <c r="V10" s="43">
        <f t="shared" si="2"/>
        <v>76920.78</v>
      </c>
    </row>
    <row r="11" spans="1:22" ht="15" customHeight="1">
      <c r="A11" s="1">
        <v>19</v>
      </c>
      <c r="B11" s="93" t="s">
        <v>71</v>
      </c>
      <c r="C11" s="93"/>
      <c r="D11" s="2"/>
      <c r="E11" s="41">
        <v>4203.67</v>
      </c>
      <c r="F11" s="41">
        <v>0</v>
      </c>
      <c r="G11" s="41">
        <v>0</v>
      </c>
      <c r="H11" s="42">
        <v>7450.46</v>
      </c>
      <c r="I11" s="41">
        <v>8955.66</v>
      </c>
      <c r="J11" s="43">
        <f t="shared" si="0"/>
        <v>1505.1999999999998</v>
      </c>
      <c r="K11" s="44"/>
      <c r="L11" s="42">
        <v>12447</v>
      </c>
      <c r="M11" s="43">
        <f t="shared" si="1"/>
        <v>15145.470000000001</v>
      </c>
      <c r="N11" s="42">
        <v>0</v>
      </c>
      <c r="O11" s="44"/>
      <c r="P11" s="42">
        <v>4196</v>
      </c>
      <c r="Q11" s="42">
        <v>0</v>
      </c>
      <c r="R11" s="42">
        <v>304</v>
      </c>
      <c r="S11" s="42">
        <v>0</v>
      </c>
      <c r="T11" s="42">
        <v>0</v>
      </c>
      <c r="U11" s="42">
        <v>10645.47</v>
      </c>
      <c r="V11" s="43">
        <f t="shared" si="2"/>
        <v>15145.47</v>
      </c>
    </row>
    <row r="12" spans="1:22" ht="15" customHeight="1">
      <c r="A12" s="1">
        <v>20</v>
      </c>
      <c r="B12" s="93" t="s">
        <v>72</v>
      </c>
      <c r="C12" s="93"/>
      <c r="D12" s="2"/>
      <c r="E12" s="41">
        <v>2164</v>
      </c>
      <c r="F12" s="41">
        <v>0</v>
      </c>
      <c r="G12" s="41">
        <v>16229</v>
      </c>
      <c r="H12" s="42">
        <v>19430</v>
      </c>
      <c r="I12" s="41">
        <v>12784</v>
      </c>
      <c r="J12" s="43">
        <f t="shared" si="0"/>
        <v>-6646</v>
      </c>
      <c r="K12" s="44"/>
      <c r="L12" s="42">
        <v>40429</v>
      </c>
      <c r="M12" s="43">
        <f t="shared" si="1"/>
        <v>65468</v>
      </c>
      <c r="N12" s="42">
        <v>18120</v>
      </c>
      <c r="O12" s="44"/>
      <c r="P12" s="42">
        <v>4627</v>
      </c>
      <c r="Q12" s="42">
        <v>0</v>
      </c>
      <c r="R12" s="42">
        <v>37239</v>
      </c>
      <c r="S12" s="42">
        <v>5003</v>
      </c>
      <c r="T12" s="42">
        <v>0</v>
      </c>
      <c r="U12" s="42">
        <v>479</v>
      </c>
      <c r="V12" s="43">
        <f t="shared" si="2"/>
        <v>65468</v>
      </c>
    </row>
    <row r="13" spans="1:22" ht="15" customHeight="1">
      <c r="A13" s="1">
        <v>21</v>
      </c>
      <c r="B13" s="93" t="s">
        <v>73</v>
      </c>
      <c r="C13" s="93"/>
      <c r="D13" s="2"/>
      <c r="E13" s="41">
        <v>0</v>
      </c>
      <c r="F13" s="41">
        <v>0</v>
      </c>
      <c r="G13" s="41">
        <v>0</v>
      </c>
      <c r="H13" s="42">
        <v>3585</v>
      </c>
      <c r="I13" s="41">
        <v>4512</v>
      </c>
      <c r="J13" s="43">
        <f t="shared" si="0"/>
        <v>927</v>
      </c>
      <c r="K13" s="44"/>
      <c r="L13" s="42">
        <v>5386</v>
      </c>
      <c r="M13" s="43">
        <f t="shared" si="1"/>
        <v>4459</v>
      </c>
      <c r="N13" s="42">
        <v>0</v>
      </c>
      <c r="O13" s="44"/>
      <c r="P13" s="42">
        <v>0</v>
      </c>
      <c r="Q13" s="42">
        <v>0</v>
      </c>
      <c r="R13" s="42">
        <v>2795</v>
      </c>
      <c r="S13" s="42">
        <v>1664</v>
      </c>
      <c r="T13" s="42">
        <v>0</v>
      </c>
      <c r="U13" s="42">
        <v>0</v>
      </c>
      <c r="V13" s="43">
        <f t="shared" si="2"/>
        <v>4459</v>
      </c>
    </row>
    <row r="14" spans="1:22" ht="15" customHeight="1">
      <c r="A14" s="1">
        <v>22</v>
      </c>
      <c r="B14" s="93" t="s">
        <v>74</v>
      </c>
      <c r="C14" s="93"/>
      <c r="D14" s="2"/>
      <c r="E14" s="41">
        <v>0</v>
      </c>
      <c r="F14" s="41">
        <v>479</v>
      </c>
      <c r="G14" s="41">
        <v>0</v>
      </c>
      <c r="H14" s="42">
        <v>5927</v>
      </c>
      <c r="I14" s="41">
        <v>7293</v>
      </c>
      <c r="J14" s="43">
        <f t="shared" si="0"/>
        <v>1366</v>
      </c>
      <c r="K14" s="44"/>
      <c r="L14" s="42">
        <v>6579</v>
      </c>
      <c r="M14" s="43">
        <f t="shared" si="1"/>
        <v>5692</v>
      </c>
      <c r="N14" s="42">
        <v>0</v>
      </c>
      <c r="O14" s="44"/>
      <c r="P14" s="42">
        <v>3769</v>
      </c>
      <c r="Q14" s="42">
        <v>0</v>
      </c>
      <c r="R14" s="42">
        <v>894</v>
      </c>
      <c r="S14" s="42">
        <v>0</v>
      </c>
      <c r="T14" s="42">
        <v>0</v>
      </c>
      <c r="U14" s="42">
        <v>1029</v>
      </c>
      <c r="V14" s="43">
        <f t="shared" si="2"/>
        <v>5692</v>
      </c>
    </row>
    <row r="15" spans="1:22" ht="15" customHeight="1">
      <c r="A15" s="1">
        <v>23</v>
      </c>
      <c r="B15" s="93" t="s">
        <v>75</v>
      </c>
      <c r="C15" s="93"/>
      <c r="D15" s="2"/>
      <c r="E15" s="41"/>
      <c r="F15" s="41"/>
      <c r="G15" s="41"/>
      <c r="H15" s="42"/>
      <c r="I15" s="41"/>
      <c r="J15" s="43">
        <f t="shared" si="0"/>
        <v>0</v>
      </c>
      <c r="K15" s="44"/>
      <c r="L15" s="42"/>
      <c r="M15" s="43">
        <f t="shared" si="1"/>
        <v>0</v>
      </c>
      <c r="N15" s="42"/>
      <c r="O15" s="44"/>
      <c r="P15" s="42"/>
      <c r="Q15" s="42"/>
      <c r="R15" s="42"/>
      <c r="S15" s="42"/>
      <c r="T15" s="42"/>
      <c r="U15" s="42"/>
      <c r="V15" s="43">
        <f t="shared" si="2"/>
        <v>0</v>
      </c>
    </row>
    <row r="16" spans="1:22" ht="15" customHeight="1">
      <c r="A16" s="1">
        <v>24</v>
      </c>
      <c r="B16" s="93" t="s">
        <v>76</v>
      </c>
      <c r="C16" s="93"/>
      <c r="D16" s="2"/>
      <c r="E16" s="41">
        <v>0</v>
      </c>
      <c r="F16" s="41">
        <v>0</v>
      </c>
      <c r="G16" s="41">
        <v>0</v>
      </c>
      <c r="H16" s="41">
        <v>7907</v>
      </c>
      <c r="I16" s="41">
        <v>9627</v>
      </c>
      <c r="J16" s="43">
        <f t="shared" si="0"/>
        <v>1720</v>
      </c>
      <c r="K16" s="44"/>
      <c r="L16" s="42">
        <v>6729</v>
      </c>
      <c r="M16" s="43">
        <f t="shared" si="1"/>
        <v>5009</v>
      </c>
      <c r="N16" s="42">
        <v>0</v>
      </c>
      <c r="O16" s="44"/>
      <c r="P16" s="42">
        <v>4466</v>
      </c>
      <c r="Q16" s="42">
        <v>0</v>
      </c>
      <c r="R16" s="42">
        <v>0</v>
      </c>
      <c r="S16" s="42">
        <v>543</v>
      </c>
      <c r="T16" s="42">
        <v>0</v>
      </c>
      <c r="U16" s="42">
        <v>0</v>
      </c>
      <c r="V16" s="43">
        <f t="shared" si="2"/>
        <v>5009</v>
      </c>
    </row>
    <row r="17" spans="1:22" ht="15" customHeight="1">
      <c r="A17" s="1">
        <v>25</v>
      </c>
      <c r="B17" s="93" t="s">
        <v>77</v>
      </c>
      <c r="C17" s="93"/>
      <c r="D17" s="2"/>
      <c r="E17" s="41">
        <v>0</v>
      </c>
      <c r="F17" s="41">
        <v>0</v>
      </c>
      <c r="G17" s="41">
        <v>0</v>
      </c>
      <c r="H17" s="41">
        <v>35540</v>
      </c>
      <c r="I17" s="41">
        <v>26088</v>
      </c>
      <c r="J17" s="43">
        <f t="shared" si="0"/>
        <v>-9452</v>
      </c>
      <c r="K17" s="44"/>
      <c r="L17" s="42">
        <v>25731.93</v>
      </c>
      <c r="M17" s="43">
        <f t="shared" si="1"/>
        <v>35183.93</v>
      </c>
      <c r="N17" s="42">
        <v>0</v>
      </c>
      <c r="O17" s="44"/>
      <c r="P17" s="42">
        <v>0</v>
      </c>
      <c r="Q17" s="42">
        <v>0</v>
      </c>
      <c r="R17" s="42">
        <v>22409</v>
      </c>
      <c r="S17" s="42">
        <v>12774.93</v>
      </c>
      <c r="T17" s="42">
        <v>0</v>
      </c>
      <c r="U17" s="42">
        <v>0</v>
      </c>
      <c r="V17" s="43">
        <f t="shared" si="2"/>
        <v>35183.93</v>
      </c>
    </row>
    <row r="18" spans="1:22" ht="15" customHeight="1">
      <c r="A18" s="24"/>
      <c r="B18" s="116" t="s">
        <v>78</v>
      </c>
      <c r="C18" s="116"/>
      <c r="D18" s="45">
        <f aca="true" t="shared" si="3" ref="D18:V18">SUM(D9:D17)</f>
        <v>0</v>
      </c>
      <c r="E18" s="46">
        <f t="shared" si="3"/>
        <v>28955.67</v>
      </c>
      <c r="F18" s="46">
        <f t="shared" si="3"/>
        <v>479</v>
      </c>
      <c r="G18" s="46">
        <f t="shared" si="3"/>
        <v>16229</v>
      </c>
      <c r="H18" s="46">
        <f t="shared" si="3"/>
        <v>110681.07</v>
      </c>
      <c r="I18" s="46">
        <f t="shared" si="3"/>
        <v>105038.49</v>
      </c>
      <c r="J18" s="47">
        <f t="shared" si="3"/>
        <v>-5642.579999999999</v>
      </c>
      <c r="K18" s="46">
        <f t="shared" si="3"/>
        <v>0</v>
      </c>
      <c r="L18" s="48">
        <f t="shared" si="3"/>
        <v>270962.93</v>
      </c>
      <c r="M18" s="47">
        <f t="shared" si="3"/>
        <v>322269.18</v>
      </c>
      <c r="N18" s="47">
        <f t="shared" si="3"/>
        <v>18121</v>
      </c>
      <c r="O18" s="47">
        <f t="shared" si="3"/>
        <v>0</v>
      </c>
      <c r="P18" s="46">
        <f t="shared" si="3"/>
        <v>39277</v>
      </c>
      <c r="Q18" s="46">
        <f t="shared" si="3"/>
        <v>0</v>
      </c>
      <c r="R18" s="46">
        <f t="shared" si="3"/>
        <v>108720</v>
      </c>
      <c r="S18" s="46">
        <f t="shared" si="3"/>
        <v>74121.93</v>
      </c>
      <c r="T18" s="46">
        <f t="shared" si="3"/>
        <v>536.78</v>
      </c>
      <c r="U18" s="46">
        <f t="shared" si="3"/>
        <v>81492.47</v>
      </c>
      <c r="V18" s="47">
        <f t="shared" si="3"/>
        <v>322269.18</v>
      </c>
    </row>
    <row r="22" spans="8:11" ht="15" customHeight="1">
      <c r="H22" s="117" t="s">
        <v>79</v>
      </c>
      <c r="I22" s="117"/>
      <c r="J22" s="117"/>
      <c r="K22" s="8">
        <f>+('semilavorati mensile'!K28)-('semilavorati mensile'!L28+'monomeri mensile'!L18)</f>
        <v>721.7900000000373</v>
      </c>
    </row>
  </sheetData>
  <sheetProtection selectLockedCells="1" selectUnlockedCells="1"/>
  <mergeCells count="41"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1.00390625" style="0" customWidth="1"/>
    <col min="4" max="5" width="9.7109375" style="0" customWidth="1"/>
    <col min="6" max="6" width="11.003906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1.8515625" style="0" customWidth="1"/>
    <col min="11" max="13" width="11.140625" style="0" customWidth="1"/>
    <col min="14" max="20" width="9.7109375" style="0" customWidth="1"/>
    <col min="21" max="21" width="12.421875" style="0" customWidth="1"/>
  </cols>
  <sheetData>
    <row r="1" spans="1:21" ht="21" customHeight="1">
      <c r="A1" s="49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 t="s">
        <v>1</v>
      </c>
      <c r="N1" s="126"/>
      <c r="O1" s="126"/>
      <c r="P1" s="126"/>
      <c r="Q1" s="126"/>
      <c r="R1" s="126"/>
      <c r="S1" s="126"/>
      <c r="T1" s="126"/>
      <c r="U1" s="126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 t="s">
        <v>3</v>
      </c>
      <c r="N2" s="128"/>
      <c r="O2" s="128"/>
      <c r="P2" s="128"/>
      <c r="Q2" s="128"/>
      <c r="R2" s="128"/>
      <c r="S2" s="128"/>
      <c r="T2" s="128"/>
      <c r="U2" s="128"/>
    </row>
    <row r="3" spans="1:21" ht="16.5" customHeight="1" thickBot="1">
      <c r="A3" s="51"/>
      <c r="B3" s="52"/>
      <c r="C3" s="119" t="s">
        <v>4</v>
      </c>
      <c r="D3" s="119"/>
      <c r="E3" s="119"/>
      <c r="F3" s="119"/>
      <c r="G3" s="119"/>
      <c r="H3" s="119"/>
      <c r="I3" s="119"/>
      <c r="J3" s="119"/>
      <c r="K3" s="119"/>
      <c r="L3" s="119"/>
      <c r="M3" s="120" t="s">
        <v>5</v>
      </c>
      <c r="N3" s="120"/>
      <c r="O3" s="120"/>
      <c r="P3" s="120"/>
      <c r="Q3" s="120"/>
      <c r="R3" s="120"/>
      <c r="S3" s="120"/>
      <c r="T3" s="120"/>
      <c r="U3" s="120"/>
    </row>
    <row r="4" spans="1:21" ht="12.75" customHeight="1">
      <c r="A4" s="121" t="s">
        <v>80</v>
      </c>
      <c r="B4" s="122"/>
      <c r="C4" s="123" t="s">
        <v>6</v>
      </c>
      <c r="D4" s="129" t="s">
        <v>7</v>
      </c>
      <c r="E4" s="123" t="s">
        <v>8</v>
      </c>
      <c r="F4" s="129" t="s">
        <v>9</v>
      </c>
      <c r="G4" s="123" t="s">
        <v>10</v>
      </c>
      <c r="H4" s="129" t="s">
        <v>11</v>
      </c>
      <c r="I4" s="123" t="s">
        <v>12</v>
      </c>
      <c r="J4" s="129" t="s">
        <v>13</v>
      </c>
      <c r="K4" s="123" t="s">
        <v>14</v>
      </c>
      <c r="L4" s="129" t="s">
        <v>15</v>
      </c>
      <c r="M4" s="123" t="s">
        <v>16</v>
      </c>
      <c r="N4" s="129" t="s">
        <v>17</v>
      </c>
      <c r="O4" s="123" t="s">
        <v>18</v>
      </c>
      <c r="P4" s="129" t="s">
        <v>19</v>
      </c>
      <c r="Q4" s="123" t="s">
        <v>20</v>
      </c>
      <c r="R4" s="129" t="s">
        <v>21</v>
      </c>
      <c r="S4" s="123" t="s">
        <v>22</v>
      </c>
      <c r="T4" s="129" t="s">
        <v>23</v>
      </c>
      <c r="U4" s="123" t="s">
        <v>24</v>
      </c>
    </row>
    <row r="5" spans="1:21" ht="15.75" customHeight="1">
      <c r="A5" s="124" t="s">
        <v>25</v>
      </c>
      <c r="B5" s="125"/>
      <c r="C5" s="123"/>
      <c r="D5" s="129"/>
      <c r="E5" s="123"/>
      <c r="F5" s="129"/>
      <c r="G5" s="123"/>
      <c r="H5" s="129"/>
      <c r="I5" s="123"/>
      <c r="J5" s="129"/>
      <c r="K5" s="123"/>
      <c r="L5" s="129"/>
      <c r="M5" s="123"/>
      <c r="N5" s="129"/>
      <c r="O5" s="123"/>
      <c r="P5" s="129"/>
      <c r="Q5" s="123"/>
      <c r="R5" s="129"/>
      <c r="S5" s="123"/>
      <c r="T5" s="129"/>
      <c r="U5" s="123"/>
    </row>
    <row r="6" spans="1:21" ht="124.5" customHeight="1">
      <c r="A6" s="124"/>
      <c r="B6" s="125"/>
      <c r="C6" s="123"/>
      <c r="D6" s="129"/>
      <c r="E6" s="123"/>
      <c r="F6" s="129"/>
      <c r="G6" s="123"/>
      <c r="H6" s="129"/>
      <c r="I6" s="123"/>
      <c r="J6" s="129"/>
      <c r="K6" s="123"/>
      <c r="L6" s="129"/>
      <c r="M6" s="123"/>
      <c r="N6" s="129"/>
      <c r="O6" s="123"/>
      <c r="P6" s="129"/>
      <c r="Q6" s="123"/>
      <c r="R6" s="129"/>
      <c r="S6" s="123"/>
      <c r="T6" s="129"/>
      <c r="U6" s="123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18" t="s">
        <v>47</v>
      </c>
      <c r="B8" s="118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5">
        <v>7328</v>
      </c>
      <c r="D9" s="25">
        <v>0</v>
      </c>
      <c r="E9" s="25">
        <v>462</v>
      </c>
      <c r="F9" s="26">
        <v>0</v>
      </c>
      <c r="G9" s="26">
        <v>0</v>
      </c>
      <c r="H9" s="26">
        <v>0</v>
      </c>
      <c r="I9" s="27">
        <f aca="true" t="shared" si="0" ref="I9:I19">+H9-G9</f>
        <v>0</v>
      </c>
      <c r="J9" s="26">
        <v>5130</v>
      </c>
      <c r="K9" s="28">
        <v>72686.78</v>
      </c>
      <c r="L9" s="29">
        <f aca="true" t="shared" si="1" ref="L9:L26">C9+D9+E9+F9-(I9+J9)+K9</f>
        <v>75346.78</v>
      </c>
      <c r="M9" s="26">
        <v>3079</v>
      </c>
      <c r="N9" s="30">
        <v>6631</v>
      </c>
      <c r="O9" s="26">
        <v>0</v>
      </c>
      <c r="P9" s="26">
        <v>0</v>
      </c>
      <c r="Q9" s="26">
        <v>0</v>
      </c>
      <c r="R9" s="26">
        <v>0</v>
      </c>
      <c r="S9" s="26">
        <v>64261.78</v>
      </c>
      <c r="T9" s="31">
        <v>1375</v>
      </c>
      <c r="U9" s="32">
        <f aca="true" t="shared" si="2" ref="U9:U19">SUM(M9:T9)</f>
        <v>75346.78</v>
      </c>
    </row>
    <row r="10" spans="1:21" ht="15" customHeight="1">
      <c r="A10" s="19">
        <v>2</v>
      </c>
      <c r="B10" s="19" t="s">
        <v>49</v>
      </c>
      <c r="C10" s="25">
        <v>9953</v>
      </c>
      <c r="D10" s="25">
        <v>0</v>
      </c>
      <c r="E10" s="25">
        <v>0</v>
      </c>
      <c r="F10" s="26">
        <v>8001</v>
      </c>
      <c r="G10" s="26">
        <v>9391</v>
      </c>
      <c r="H10" s="26">
        <v>12014</v>
      </c>
      <c r="I10" s="27">
        <f t="shared" si="0"/>
        <v>2623</v>
      </c>
      <c r="J10" s="26">
        <v>18475</v>
      </c>
      <c r="K10" s="28">
        <v>12313</v>
      </c>
      <c r="L10" s="29">
        <f t="shared" si="1"/>
        <v>9169</v>
      </c>
      <c r="M10" s="26">
        <v>6527</v>
      </c>
      <c r="N10" s="30">
        <v>0</v>
      </c>
      <c r="O10" s="26">
        <v>2501</v>
      </c>
      <c r="P10" s="26">
        <v>0</v>
      </c>
      <c r="Q10" s="26">
        <v>127</v>
      </c>
      <c r="R10" s="26">
        <v>0</v>
      </c>
      <c r="S10" s="26">
        <v>0</v>
      </c>
      <c r="T10" s="31">
        <v>14</v>
      </c>
      <c r="U10" s="32">
        <f t="shared" si="2"/>
        <v>9169</v>
      </c>
    </row>
    <row r="11" spans="1:21" ht="15" customHeight="1">
      <c r="A11" s="60">
        <v>3</v>
      </c>
      <c r="B11" s="60" t="s">
        <v>50</v>
      </c>
      <c r="C11" s="25">
        <v>156770</v>
      </c>
      <c r="D11" s="25">
        <v>0</v>
      </c>
      <c r="E11" s="25">
        <v>0</v>
      </c>
      <c r="F11" s="25">
        <v>239652</v>
      </c>
      <c r="G11" s="26">
        <v>66562</v>
      </c>
      <c r="H11" s="26">
        <v>88249</v>
      </c>
      <c r="I11" s="27">
        <f t="shared" si="0"/>
        <v>21687</v>
      </c>
      <c r="J11" s="26">
        <v>374735</v>
      </c>
      <c r="K11" s="28">
        <v>0</v>
      </c>
      <c r="L11" s="29">
        <f t="shared" si="1"/>
        <v>0</v>
      </c>
      <c r="M11" s="26">
        <v>0</v>
      </c>
      <c r="N11" s="30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31">
        <v>0</v>
      </c>
      <c r="U11" s="32">
        <f t="shared" si="2"/>
        <v>0</v>
      </c>
    </row>
    <row r="12" spans="1:21" ht="15" customHeight="1">
      <c r="A12" s="19">
        <v>4</v>
      </c>
      <c r="B12" s="19" t="s">
        <v>51</v>
      </c>
      <c r="C12" s="25">
        <v>78591</v>
      </c>
      <c r="D12" s="25">
        <v>0</v>
      </c>
      <c r="E12" s="25">
        <v>0</v>
      </c>
      <c r="F12" s="26">
        <v>0</v>
      </c>
      <c r="G12" s="26">
        <v>31984</v>
      </c>
      <c r="H12" s="25">
        <v>29647</v>
      </c>
      <c r="I12" s="27">
        <f t="shared" si="0"/>
        <v>-2337</v>
      </c>
      <c r="J12" s="26">
        <v>80928</v>
      </c>
      <c r="K12" s="28">
        <v>0</v>
      </c>
      <c r="L12" s="29">
        <f t="shared" si="1"/>
        <v>0</v>
      </c>
      <c r="M12" s="26">
        <v>0</v>
      </c>
      <c r="N12" s="30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1">
        <v>0</v>
      </c>
      <c r="U12" s="32">
        <f t="shared" si="2"/>
        <v>0</v>
      </c>
    </row>
    <row r="13" spans="1:21" ht="15" customHeight="1">
      <c r="A13" s="19">
        <v>5</v>
      </c>
      <c r="B13" s="19" t="s">
        <v>52</v>
      </c>
      <c r="C13" s="25">
        <v>26830</v>
      </c>
      <c r="D13" s="25">
        <v>0</v>
      </c>
      <c r="E13" s="25">
        <v>0</v>
      </c>
      <c r="F13" s="26">
        <v>0</v>
      </c>
      <c r="G13" s="26">
        <v>52093</v>
      </c>
      <c r="H13" s="26">
        <v>38319</v>
      </c>
      <c r="I13" s="27">
        <f t="shared" si="0"/>
        <v>-13774</v>
      </c>
      <c r="J13" s="26">
        <v>36739</v>
      </c>
      <c r="K13" s="28">
        <v>29923</v>
      </c>
      <c r="L13" s="29">
        <f t="shared" si="1"/>
        <v>33788</v>
      </c>
      <c r="M13" s="26">
        <v>0</v>
      </c>
      <c r="N13" s="30">
        <v>0</v>
      </c>
      <c r="O13" s="26">
        <v>0</v>
      </c>
      <c r="P13" s="26">
        <v>0</v>
      </c>
      <c r="Q13" s="26">
        <v>0</v>
      </c>
      <c r="R13" s="26">
        <v>33788</v>
      </c>
      <c r="S13" s="26">
        <v>0</v>
      </c>
      <c r="T13" s="31">
        <v>0</v>
      </c>
      <c r="U13" s="32">
        <f t="shared" si="2"/>
        <v>33788</v>
      </c>
    </row>
    <row r="14" spans="1:21" ht="15" customHeight="1">
      <c r="A14" s="19">
        <v>6</v>
      </c>
      <c r="B14" s="19" t="s">
        <v>53</v>
      </c>
      <c r="C14" s="25">
        <v>30195</v>
      </c>
      <c r="D14" s="26">
        <v>0</v>
      </c>
      <c r="E14" s="26">
        <v>0</v>
      </c>
      <c r="F14" s="26">
        <v>0</v>
      </c>
      <c r="G14" s="26">
        <v>4905</v>
      </c>
      <c r="H14" s="26">
        <v>8715</v>
      </c>
      <c r="I14" s="27">
        <f t="shared" si="0"/>
        <v>3810</v>
      </c>
      <c r="J14" s="26">
        <v>29594</v>
      </c>
      <c r="K14" s="28">
        <v>22447</v>
      </c>
      <c r="L14" s="29">
        <f t="shared" si="1"/>
        <v>19238</v>
      </c>
      <c r="M14" s="26">
        <v>19089</v>
      </c>
      <c r="N14" s="30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149</v>
      </c>
      <c r="T14" s="31">
        <v>0</v>
      </c>
      <c r="U14" s="32">
        <f t="shared" si="2"/>
        <v>19238</v>
      </c>
    </row>
    <row r="15" spans="1:21" ht="15" customHeight="1">
      <c r="A15" s="19">
        <v>7</v>
      </c>
      <c r="B15" s="19" t="s">
        <v>54</v>
      </c>
      <c r="C15" s="25">
        <v>4925</v>
      </c>
      <c r="D15" s="26">
        <v>0</v>
      </c>
      <c r="E15" s="26">
        <v>0</v>
      </c>
      <c r="F15" s="26">
        <v>2148.52</v>
      </c>
      <c r="G15" s="26">
        <v>11376.47</v>
      </c>
      <c r="H15" s="26">
        <v>7218.16</v>
      </c>
      <c r="I15" s="27">
        <f t="shared" si="0"/>
        <v>-4158.3099999999995</v>
      </c>
      <c r="J15" s="26">
        <v>8655.83</v>
      </c>
      <c r="K15" s="28">
        <v>0</v>
      </c>
      <c r="L15" s="29">
        <f t="shared" si="1"/>
        <v>2576</v>
      </c>
      <c r="M15" s="26">
        <v>0</v>
      </c>
      <c r="N15" s="30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2576</v>
      </c>
      <c r="T15" s="31">
        <v>0</v>
      </c>
      <c r="U15" s="32">
        <f t="shared" si="2"/>
        <v>2576</v>
      </c>
    </row>
    <row r="16" spans="1:21" ht="15" customHeight="1">
      <c r="A16" s="19">
        <v>8</v>
      </c>
      <c r="B16" s="19" t="s">
        <v>55</v>
      </c>
      <c r="C16" s="25">
        <v>3879</v>
      </c>
      <c r="D16" s="26">
        <v>12073.05</v>
      </c>
      <c r="E16" s="26">
        <v>0</v>
      </c>
      <c r="F16" s="26">
        <v>0</v>
      </c>
      <c r="G16" s="26">
        <v>30083.62</v>
      </c>
      <c r="H16" s="26">
        <v>32764.32</v>
      </c>
      <c r="I16" s="27">
        <f t="shared" si="0"/>
        <v>2680.7000000000007</v>
      </c>
      <c r="J16" s="26">
        <v>5488.13</v>
      </c>
      <c r="K16" s="28">
        <v>13801</v>
      </c>
      <c r="L16" s="29">
        <f t="shared" si="1"/>
        <v>21584.219999999998</v>
      </c>
      <c r="M16" s="26">
        <v>0</v>
      </c>
      <c r="N16" s="30">
        <v>2083.22</v>
      </c>
      <c r="O16" s="26">
        <v>3033</v>
      </c>
      <c r="P16" s="26">
        <v>0</v>
      </c>
      <c r="Q16" s="26">
        <v>12203</v>
      </c>
      <c r="R16" s="26">
        <v>0</v>
      </c>
      <c r="S16" s="26">
        <v>4265</v>
      </c>
      <c r="T16" s="31">
        <v>0</v>
      </c>
      <c r="U16" s="32">
        <f t="shared" si="2"/>
        <v>21584.22</v>
      </c>
    </row>
    <row r="17" spans="1:21" ht="15" customHeight="1">
      <c r="A17" s="19">
        <v>9</v>
      </c>
      <c r="B17" s="19" t="s">
        <v>56</v>
      </c>
      <c r="C17" s="25">
        <v>0</v>
      </c>
      <c r="D17" s="26">
        <v>0</v>
      </c>
      <c r="E17" s="26">
        <v>588</v>
      </c>
      <c r="F17" s="26">
        <v>0</v>
      </c>
      <c r="G17" s="26">
        <v>8004</v>
      </c>
      <c r="H17" s="26">
        <v>7390</v>
      </c>
      <c r="I17" s="27">
        <f t="shared" si="0"/>
        <v>-614</v>
      </c>
      <c r="J17" s="26">
        <v>1202</v>
      </c>
      <c r="K17" s="28">
        <v>0</v>
      </c>
      <c r="L17" s="29">
        <f t="shared" si="1"/>
        <v>0</v>
      </c>
      <c r="M17" s="26">
        <v>0</v>
      </c>
      <c r="N17" s="30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31">
        <v>0</v>
      </c>
      <c r="U17" s="32">
        <f t="shared" si="2"/>
        <v>0</v>
      </c>
    </row>
    <row r="18" spans="1:21" ht="15" customHeight="1">
      <c r="A18" s="19">
        <v>10</v>
      </c>
      <c r="B18" s="19" t="s">
        <v>57</v>
      </c>
      <c r="C18" s="25"/>
      <c r="D18" s="26"/>
      <c r="E18" s="26"/>
      <c r="F18" s="26"/>
      <c r="G18" s="26"/>
      <c r="H18" s="26"/>
      <c r="I18" s="27">
        <f t="shared" si="0"/>
        <v>0</v>
      </c>
      <c r="J18" s="26"/>
      <c r="K18" s="28"/>
      <c r="L18" s="29">
        <f t="shared" si="1"/>
        <v>0</v>
      </c>
      <c r="M18" s="26"/>
      <c r="N18" s="30"/>
      <c r="O18" s="26"/>
      <c r="P18" s="26"/>
      <c r="Q18" s="26"/>
      <c r="R18" s="26"/>
      <c r="S18" s="26"/>
      <c r="T18" s="31"/>
      <c r="U18" s="32">
        <f t="shared" si="2"/>
        <v>0</v>
      </c>
    </row>
    <row r="19" spans="1:21" ht="15" customHeight="1">
      <c r="A19" s="19">
        <v>11</v>
      </c>
      <c r="B19" s="19" t="s">
        <v>58</v>
      </c>
      <c r="C19" s="25">
        <v>0</v>
      </c>
      <c r="D19" s="26">
        <v>0</v>
      </c>
      <c r="E19" s="26">
        <v>0</v>
      </c>
      <c r="F19" s="26">
        <v>2770.46</v>
      </c>
      <c r="G19" s="26">
        <v>16289.18</v>
      </c>
      <c r="H19" s="26">
        <v>8205.38</v>
      </c>
      <c r="I19" s="27">
        <f t="shared" si="0"/>
        <v>-8083.800000000001</v>
      </c>
      <c r="J19" s="26">
        <v>6887.93</v>
      </c>
      <c r="K19" s="28">
        <v>6507.79</v>
      </c>
      <c r="L19" s="29">
        <f t="shared" si="1"/>
        <v>10474.12</v>
      </c>
      <c r="M19" s="26">
        <v>0</v>
      </c>
      <c r="N19" s="30">
        <v>0</v>
      </c>
      <c r="O19" s="26">
        <v>0</v>
      </c>
      <c r="P19" s="26">
        <v>0</v>
      </c>
      <c r="Q19" s="26">
        <v>1503.34</v>
      </c>
      <c r="R19" s="26">
        <v>4512.01</v>
      </c>
      <c r="S19" s="26">
        <v>4458.75</v>
      </c>
      <c r="T19" s="31">
        <v>0</v>
      </c>
      <c r="U19" s="32">
        <f t="shared" si="2"/>
        <v>10474.1</v>
      </c>
    </row>
    <row r="20" spans="1:21" ht="15" customHeight="1">
      <c r="A20" s="61"/>
      <c r="B20" s="61" t="s">
        <v>59</v>
      </c>
      <c r="C20" s="33">
        <f aca="true" t="shared" si="3" ref="C20:K20">SUM(C9:C19)</f>
        <v>318471</v>
      </c>
      <c r="D20" s="33">
        <f t="shared" si="3"/>
        <v>12073.05</v>
      </c>
      <c r="E20" s="33">
        <f t="shared" si="3"/>
        <v>1050</v>
      </c>
      <c r="F20" s="33">
        <f t="shared" si="3"/>
        <v>252571.97999999998</v>
      </c>
      <c r="G20" s="33">
        <f t="shared" si="3"/>
        <v>230688.27</v>
      </c>
      <c r="H20" s="33">
        <f t="shared" si="3"/>
        <v>232521.86000000002</v>
      </c>
      <c r="I20" s="33">
        <f t="shared" si="3"/>
        <v>1833.5900000000001</v>
      </c>
      <c r="J20" s="33">
        <f t="shared" si="3"/>
        <v>567834.89</v>
      </c>
      <c r="K20" s="33">
        <f t="shared" si="3"/>
        <v>157678.57</v>
      </c>
      <c r="L20" s="34">
        <f t="shared" si="1"/>
        <v>172176.12000000005</v>
      </c>
      <c r="M20" s="33">
        <f aca="true" t="shared" si="4" ref="M20:U20">SUM(M9:M19)</f>
        <v>28695</v>
      </c>
      <c r="N20" s="33">
        <f t="shared" si="4"/>
        <v>8714.22</v>
      </c>
      <c r="O20" s="33">
        <f t="shared" si="4"/>
        <v>5534</v>
      </c>
      <c r="P20" s="33">
        <f t="shared" si="4"/>
        <v>0</v>
      </c>
      <c r="Q20" s="33">
        <f t="shared" si="4"/>
        <v>13833.34</v>
      </c>
      <c r="R20" s="33">
        <f t="shared" si="4"/>
        <v>38300.01</v>
      </c>
      <c r="S20" s="33">
        <f t="shared" si="4"/>
        <v>75710.53</v>
      </c>
      <c r="T20" s="33">
        <f t="shared" si="4"/>
        <v>1389</v>
      </c>
      <c r="U20" s="35">
        <f t="shared" si="4"/>
        <v>172176.1</v>
      </c>
    </row>
    <row r="21" spans="1:21" ht="15" customHeight="1">
      <c r="A21" s="19">
        <v>12</v>
      </c>
      <c r="B21" s="19" t="s">
        <v>60</v>
      </c>
      <c r="C21" s="25">
        <v>0</v>
      </c>
      <c r="D21" s="26">
        <v>24248</v>
      </c>
      <c r="E21" s="26">
        <v>0</v>
      </c>
      <c r="F21" s="26">
        <v>0</v>
      </c>
      <c r="G21" s="26">
        <v>12744</v>
      </c>
      <c r="H21" s="26">
        <v>14495</v>
      </c>
      <c r="I21" s="27">
        <f>+H21-G21</f>
        <v>1751</v>
      </c>
      <c r="J21" s="26">
        <v>31840</v>
      </c>
      <c r="K21" s="28">
        <v>41982</v>
      </c>
      <c r="L21" s="29">
        <f t="shared" si="1"/>
        <v>32639</v>
      </c>
      <c r="M21" s="26">
        <v>11242</v>
      </c>
      <c r="N21" s="30">
        <v>0</v>
      </c>
      <c r="O21" s="26">
        <v>11258</v>
      </c>
      <c r="P21" s="26">
        <v>0</v>
      </c>
      <c r="Q21" s="26">
        <v>9455</v>
      </c>
      <c r="R21" s="26">
        <v>0</v>
      </c>
      <c r="S21" s="26">
        <v>684</v>
      </c>
      <c r="T21" s="31">
        <v>0</v>
      </c>
      <c r="U21" s="32">
        <f>SUM(M21:T21)</f>
        <v>32639</v>
      </c>
    </row>
    <row r="22" spans="1:21" ht="15" customHeight="1">
      <c r="A22" s="19">
        <v>13</v>
      </c>
      <c r="B22" s="19" t="s">
        <v>61</v>
      </c>
      <c r="C22" s="25">
        <v>3966</v>
      </c>
      <c r="D22" s="26">
        <v>3688</v>
      </c>
      <c r="E22" s="26">
        <v>441</v>
      </c>
      <c r="F22" s="26">
        <v>4179</v>
      </c>
      <c r="G22" s="26">
        <v>65202</v>
      </c>
      <c r="H22" s="26">
        <v>69282</v>
      </c>
      <c r="I22" s="27">
        <f>+H22-G22</f>
        <v>4080</v>
      </c>
      <c r="J22" s="26">
        <v>35262</v>
      </c>
      <c r="K22" s="28">
        <v>165606</v>
      </c>
      <c r="L22" s="29">
        <f t="shared" si="1"/>
        <v>138538</v>
      </c>
      <c r="M22" s="26">
        <v>95837</v>
      </c>
      <c r="N22" s="30">
        <v>0</v>
      </c>
      <c r="O22" s="26">
        <v>18841</v>
      </c>
      <c r="P22" s="26">
        <v>0</v>
      </c>
      <c r="Q22" s="26">
        <v>5576</v>
      </c>
      <c r="R22" s="26">
        <v>18284</v>
      </c>
      <c r="S22" s="26">
        <v>0</v>
      </c>
      <c r="T22" s="31">
        <v>0</v>
      </c>
      <c r="U22" s="32">
        <f>SUM(M22:T22)</f>
        <v>138538</v>
      </c>
    </row>
    <row r="23" spans="1:21" ht="15" customHeight="1">
      <c r="A23" s="19">
        <v>14</v>
      </c>
      <c r="B23" s="19" t="s">
        <v>62</v>
      </c>
      <c r="C23" s="25">
        <v>0</v>
      </c>
      <c r="D23" s="26">
        <v>0</v>
      </c>
      <c r="E23" s="26">
        <v>1502</v>
      </c>
      <c r="F23" s="26">
        <v>2035</v>
      </c>
      <c r="G23" s="26">
        <v>18048</v>
      </c>
      <c r="H23" s="26">
        <v>17867</v>
      </c>
      <c r="I23" s="27">
        <f>+H23-G23</f>
        <v>-181</v>
      </c>
      <c r="J23" s="26">
        <v>19518</v>
      </c>
      <c r="K23" s="28">
        <v>15922</v>
      </c>
      <c r="L23" s="29">
        <f t="shared" si="1"/>
        <v>122</v>
      </c>
      <c r="M23" s="26">
        <v>0</v>
      </c>
      <c r="N23" s="30">
        <v>0</v>
      </c>
      <c r="O23" s="26">
        <v>0</v>
      </c>
      <c r="P23" s="26">
        <v>0</v>
      </c>
      <c r="Q23" s="26">
        <v>122</v>
      </c>
      <c r="R23" s="26">
        <v>0</v>
      </c>
      <c r="S23" s="26">
        <v>0</v>
      </c>
      <c r="T23" s="31">
        <v>0</v>
      </c>
      <c r="U23" s="32">
        <f>SUM(M23:T23)</f>
        <v>122</v>
      </c>
    </row>
    <row r="24" spans="1:21" ht="15" customHeight="1">
      <c r="A24" s="61"/>
      <c r="B24" s="61" t="s">
        <v>63</v>
      </c>
      <c r="C24" s="33">
        <f aca="true" t="shared" si="5" ref="C24:K24">SUM(C21:C23)</f>
        <v>3966</v>
      </c>
      <c r="D24" s="33">
        <f t="shared" si="5"/>
        <v>27936</v>
      </c>
      <c r="E24" s="33">
        <f t="shared" si="5"/>
        <v>1943</v>
      </c>
      <c r="F24" s="33">
        <f t="shared" si="5"/>
        <v>6214</v>
      </c>
      <c r="G24" s="33">
        <f t="shared" si="5"/>
        <v>95994</v>
      </c>
      <c r="H24" s="33">
        <f t="shared" si="5"/>
        <v>101644</v>
      </c>
      <c r="I24" s="33">
        <f t="shared" si="5"/>
        <v>5650</v>
      </c>
      <c r="J24" s="33">
        <f t="shared" si="5"/>
        <v>86620</v>
      </c>
      <c r="K24" s="36">
        <f t="shared" si="5"/>
        <v>223510</v>
      </c>
      <c r="L24" s="34">
        <f t="shared" si="1"/>
        <v>171299</v>
      </c>
      <c r="M24" s="33">
        <f aca="true" t="shared" si="6" ref="M24:U24">SUM(M21:M23)</f>
        <v>107079</v>
      </c>
      <c r="N24" s="33">
        <f t="shared" si="6"/>
        <v>0</v>
      </c>
      <c r="O24" s="33">
        <f t="shared" si="6"/>
        <v>30099</v>
      </c>
      <c r="P24" s="33">
        <f t="shared" si="6"/>
        <v>0</v>
      </c>
      <c r="Q24" s="33">
        <f t="shared" si="6"/>
        <v>15153</v>
      </c>
      <c r="R24" s="33">
        <f t="shared" si="6"/>
        <v>18284</v>
      </c>
      <c r="S24" s="33">
        <f t="shared" si="6"/>
        <v>684</v>
      </c>
      <c r="T24" s="33">
        <f t="shared" si="6"/>
        <v>0</v>
      </c>
      <c r="U24" s="35">
        <f t="shared" si="6"/>
        <v>171299</v>
      </c>
    </row>
    <row r="25" spans="1:21" ht="15" customHeight="1">
      <c r="A25" s="19">
        <v>15</v>
      </c>
      <c r="B25" s="19" t="s">
        <v>64</v>
      </c>
      <c r="C25" s="25">
        <v>13312</v>
      </c>
      <c r="D25" s="26">
        <v>915.6</v>
      </c>
      <c r="E25" s="26">
        <v>1413</v>
      </c>
      <c r="F25" s="26">
        <v>0</v>
      </c>
      <c r="G25" s="26">
        <v>0</v>
      </c>
      <c r="H25" s="26">
        <v>0</v>
      </c>
      <c r="I25" s="27">
        <f>+H25-G25</f>
        <v>0</v>
      </c>
      <c r="J25" s="26">
        <v>915.6</v>
      </c>
      <c r="K25" s="28">
        <v>0</v>
      </c>
      <c r="L25" s="29">
        <f t="shared" si="1"/>
        <v>14725</v>
      </c>
      <c r="M25" s="26">
        <v>0</v>
      </c>
      <c r="N25" s="30">
        <v>0</v>
      </c>
      <c r="O25" s="26">
        <v>0</v>
      </c>
      <c r="P25" s="26">
        <v>0</v>
      </c>
      <c r="Q25" s="26">
        <v>0</v>
      </c>
      <c r="R25" s="26">
        <v>0</v>
      </c>
      <c r="S25" s="26">
        <v>14725</v>
      </c>
      <c r="T25" s="31">
        <v>0</v>
      </c>
      <c r="U25" s="32">
        <f>SUM(M25:T25)</f>
        <v>14725</v>
      </c>
    </row>
    <row r="26" spans="1:21" ht="15" customHeight="1">
      <c r="A26" s="19">
        <v>16</v>
      </c>
      <c r="B26" s="19" t="s">
        <v>65</v>
      </c>
      <c r="C26" s="25">
        <v>0</v>
      </c>
      <c r="D26" s="26">
        <v>3906</v>
      </c>
      <c r="E26" s="26">
        <v>0</v>
      </c>
      <c r="F26" s="26">
        <v>0</v>
      </c>
      <c r="G26" s="26">
        <v>1309</v>
      </c>
      <c r="H26" s="26">
        <v>1975</v>
      </c>
      <c r="I26" s="27">
        <f>+H26-G26</f>
        <v>666</v>
      </c>
      <c r="J26" s="26">
        <v>3240</v>
      </c>
      <c r="K26" s="28">
        <v>3240</v>
      </c>
      <c r="L26" s="29">
        <f t="shared" si="1"/>
        <v>3240</v>
      </c>
      <c r="M26" s="26">
        <v>3240</v>
      </c>
      <c r="N26" s="30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1">
        <v>0</v>
      </c>
      <c r="U26" s="32">
        <f>SUM(M26:T26)</f>
        <v>3240</v>
      </c>
    </row>
    <row r="27" spans="1:21" ht="15" customHeight="1">
      <c r="A27" s="61"/>
      <c r="B27" s="61" t="s">
        <v>66</v>
      </c>
      <c r="C27" s="33">
        <f aca="true" t="shared" si="7" ref="C27:I27">SUM(C25:C26)</f>
        <v>13312</v>
      </c>
      <c r="D27" s="33">
        <f t="shared" si="7"/>
        <v>4821.6</v>
      </c>
      <c r="E27" s="33">
        <f t="shared" si="7"/>
        <v>1413</v>
      </c>
      <c r="F27" s="33">
        <f t="shared" si="7"/>
        <v>0</v>
      </c>
      <c r="G27" s="33">
        <f t="shared" si="7"/>
        <v>1309</v>
      </c>
      <c r="H27" s="33">
        <f t="shared" si="7"/>
        <v>1975</v>
      </c>
      <c r="I27" s="33">
        <f t="shared" si="7"/>
        <v>666</v>
      </c>
      <c r="J27" s="33">
        <f>K27+L27-(C27+D27+E27+F27)</f>
        <v>2574</v>
      </c>
      <c r="K27" s="33">
        <f>SUM(J25:J26)</f>
        <v>4155.6</v>
      </c>
      <c r="L27" s="33">
        <f aca="true" t="shared" si="8" ref="L27:U27">SUM(L25:L26)</f>
        <v>17965</v>
      </c>
      <c r="M27" s="33">
        <f t="shared" si="8"/>
        <v>3240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si="8"/>
        <v>0</v>
      </c>
      <c r="R27" s="33">
        <f t="shared" si="8"/>
        <v>0</v>
      </c>
      <c r="S27" s="33">
        <f t="shared" si="8"/>
        <v>14725</v>
      </c>
      <c r="T27" s="33">
        <f t="shared" si="8"/>
        <v>0</v>
      </c>
      <c r="U27" s="35">
        <f t="shared" si="8"/>
        <v>17965</v>
      </c>
    </row>
    <row r="28" spans="1:21" ht="15" customHeight="1">
      <c r="A28" s="62"/>
      <c r="B28" s="62" t="s">
        <v>67</v>
      </c>
      <c r="C28" s="39">
        <f aca="true" t="shared" si="9" ref="C28:U28">+C20+C24+C27</f>
        <v>335749</v>
      </c>
      <c r="D28" s="39">
        <f t="shared" si="9"/>
        <v>44830.65</v>
      </c>
      <c r="E28" s="39">
        <f t="shared" si="9"/>
        <v>4406</v>
      </c>
      <c r="F28" s="39">
        <f t="shared" si="9"/>
        <v>258785.97999999998</v>
      </c>
      <c r="G28" s="39">
        <f t="shared" si="9"/>
        <v>327991.27</v>
      </c>
      <c r="H28" s="39">
        <f t="shared" si="9"/>
        <v>336140.86</v>
      </c>
      <c r="I28" s="39">
        <f t="shared" si="9"/>
        <v>8149.59</v>
      </c>
      <c r="J28" s="39">
        <f t="shared" si="9"/>
        <v>657028.89</v>
      </c>
      <c r="K28" s="39">
        <f t="shared" si="9"/>
        <v>385344.17</v>
      </c>
      <c r="L28" s="39">
        <f t="shared" si="9"/>
        <v>361440.12000000005</v>
      </c>
      <c r="M28" s="39">
        <f t="shared" si="9"/>
        <v>139014</v>
      </c>
      <c r="N28" s="39">
        <f t="shared" si="9"/>
        <v>8714.22</v>
      </c>
      <c r="O28" s="39">
        <f t="shared" si="9"/>
        <v>35633</v>
      </c>
      <c r="P28" s="39">
        <f t="shared" si="9"/>
        <v>0</v>
      </c>
      <c r="Q28" s="39">
        <f t="shared" si="9"/>
        <v>28986.34</v>
      </c>
      <c r="R28" s="39">
        <f t="shared" si="9"/>
        <v>56584.01</v>
      </c>
      <c r="S28" s="39">
        <f t="shared" si="9"/>
        <v>91119.53</v>
      </c>
      <c r="T28" s="39">
        <f t="shared" si="9"/>
        <v>1389</v>
      </c>
      <c r="U28" s="40">
        <f t="shared" si="9"/>
        <v>361440.1</v>
      </c>
    </row>
  </sheetData>
  <sheetProtection selectLockedCells="1" selectUnlockedCells="1"/>
  <mergeCells count="29"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B1:L1"/>
    <mergeCell ref="M1:U1"/>
    <mergeCell ref="B2:L2"/>
    <mergeCell ref="M2:U2"/>
    <mergeCell ref="D4:D6"/>
    <mergeCell ref="E4:E6"/>
    <mergeCell ref="F4:F6"/>
    <mergeCell ref="G4:G6"/>
    <mergeCell ref="H4:H6"/>
    <mergeCell ref="R4:R6"/>
    <mergeCell ref="A8:B8"/>
    <mergeCell ref="C3:L3"/>
    <mergeCell ref="M3:U3"/>
    <mergeCell ref="A4:B4"/>
    <mergeCell ref="C4:C6"/>
    <mergeCell ref="A5:B5"/>
    <mergeCell ref="A6:B6"/>
    <mergeCell ref="S4:S6"/>
    <mergeCell ref="T4:T6"/>
    <mergeCell ref="I4:I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6" width="9.71093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2" width="11.140625" style="0" customWidth="1"/>
    <col min="13" max="16" width="9.7109375" style="0" customWidth="1"/>
    <col min="17" max="17" width="11.00390625" style="0" customWidth="1"/>
    <col min="18" max="20" width="9.7109375" style="0" customWidth="1"/>
    <col min="21" max="21" width="12.8515625" style="0" customWidth="1"/>
  </cols>
  <sheetData>
    <row r="1" spans="1:21" ht="21" customHeight="1">
      <c r="A1" s="49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 t="s">
        <v>1</v>
      </c>
      <c r="N1" s="126"/>
      <c r="O1" s="126"/>
      <c r="P1" s="126"/>
      <c r="Q1" s="126"/>
      <c r="R1" s="126"/>
      <c r="S1" s="126"/>
      <c r="T1" s="126"/>
      <c r="U1" s="126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 t="s">
        <v>3</v>
      </c>
      <c r="N2" s="128"/>
      <c r="O2" s="128"/>
      <c r="P2" s="128"/>
      <c r="Q2" s="128"/>
      <c r="R2" s="128"/>
      <c r="S2" s="128"/>
      <c r="T2" s="128"/>
      <c r="U2" s="128"/>
    </row>
    <row r="3" spans="1:21" ht="16.5" customHeight="1" thickBot="1">
      <c r="A3" s="63"/>
      <c r="B3" s="63"/>
      <c r="C3" s="119" t="s">
        <v>4</v>
      </c>
      <c r="D3" s="119"/>
      <c r="E3" s="119"/>
      <c r="F3" s="119"/>
      <c r="G3" s="119"/>
      <c r="H3" s="119"/>
      <c r="I3" s="119"/>
      <c r="J3" s="119"/>
      <c r="K3" s="119"/>
      <c r="L3" s="119"/>
      <c r="M3" s="120" t="s">
        <v>5</v>
      </c>
      <c r="N3" s="120"/>
      <c r="O3" s="120"/>
      <c r="P3" s="120"/>
      <c r="Q3" s="120"/>
      <c r="R3" s="120"/>
      <c r="S3" s="120"/>
      <c r="T3" s="120"/>
      <c r="U3" s="120"/>
    </row>
    <row r="4" spans="1:21" ht="12.75" customHeight="1">
      <c r="A4" s="104" t="s">
        <v>80</v>
      </c>
      <c r="B4" s="105"/>
      <c r="C4" s="123" t="s">
        <v>6</v>
      </c>
      <c r="D4" s="129" t="s">
        <v>7</v>
      </c>
      <c r="E4" s="123" t="s">
        <v>8</v>
      </c>
      <c r="F4" s="129" t="s">
        <v>9</v>
      </c>
      <c r="G4" s="123" t="s">
        <v>10</v>
      </c>
      <c r="H4" s="129" t="s">
        <v>11</v>
      </c>
      <c r="I4" s="123" t="s">
        <v>12</v>
      </c>
      <c r="J4" s="129" t="s">
        <v>13</v>
      </c>
      <c r="K4" s="123" t="s">
        <v>14</v>
      </c>
      <c r="L4" s="129" t="s">
        <v>15</v>
      </c>
      <c r="M4" s="123" t="s">
        <v>16</v>
      </c>
      <c r="N4" s="129" t="s">
        <v>17</v>
      </c>
      <c r="O4" s="123" t="s">
        <v>18</v>
      </c>
      <c r="P4" s="129" t="s">
        <v>19</v>
      </c>
      <c r="Q4" s="123" t="s">
        <v>20</v>
      </c>
      <c r="R4" s="129" t="s">
        <v>21</v>
      </c>
      <c r="S4" s="123" t="s">
        <v>22</v>
      </c>
      <c r="T4" s="129" t="s">
        <v>23</v>
      </c>
      <c r="U4" s="123" t="s">
        <v>24</v>
      </c>
    </row>
    <row r="5" spans="1:21" ht="15.75" customHeight="1">
      <c r="A5" s="109" t="s">
        <v>25</v>
      </c>
      <c r="B5" s="110"/>
      <c r="C5" s="123"/>
      <c r="D5" s="129"/>
      <c r="E5" s="123"/>
      <c r="F5" s="129"/>
      <c r="G5" s="123"/>
      <c r="H5" s="129"/>
      <c r="I5" s="123"/>
      <c r="J5" s="129"/>
      <c r="K5" s="123"/>
      <c r="L5" s="129"/>
      <c r="M5" s="123"/>
      <c r="N5" s="129"/>
      <c r="O5" s="123"/>
      <c r="P5" s="129"/>
      <c r="Q5" s="123"/>
      <c r="R5" s="129"/>
      <c r="S5" s="123"/>
      <c r="T5" s="129"/>
      <c r="U5" s="123"/>
    </row>
    <row r="6" spans="1:21" ht="136.5" customHeight="1">
      <c r="A6" s="131"/>
      <c r="B6" s="132"/>
      <c r="C6" s="123"/>
      <c r="D6" s="129"/>
      <c r="E6" s="123"/>
      <c r="F6" s="129"/>
      <c r="G6" s="123"/>
      <c r="H6" s="129"/>
      <c r="I6" s="123"/>
      <c r="J6" s="129"/>
      <c r="K6" s="123"/>
      <c r="L6" s="129"/>
      <c r="M6" s="123"/>
      <c r="N6" s="129"/>
      <c r="O6" s="123"/>
      <c r="P6" s="129"/>
      <c r="Q6" s="123"/>
      <c r="R6" s="129"/>
      <c r="S6" s="123"/>
      <c r="T6" s="129"/>
      <c r="U6" s="123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18" t="s">
        <v>68</v>
      </c>
      <c r="B8" s="118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1">
        <v>7299</v>
      </c>
      <c r="E9" s="41">
        <v>0</v>
      </c>
      <c r="F9" s="41">
        <v>0</v>
      </c>
      <c r="G9" s="42">
        <v>15530</v>
      </c>
      <c r="H9" s="41">
        <v>18787</v>
      </c>
      <c r="I9" s="43">
        <f aca="true" t="shared" si="0" ref="I9:I17">+H9-G9</f>
        <v>3257</v>
      </c>
      <c r="J9" s="44"/>
      <c r="K9" s="42">
        <v>110349</v>
      </c>
      <c r="L9" s="43">
        <f aca="true" t="shared" si="1" ref="L9:L17">+C9+D9+E9+F9-I9-J9+K9</f>
        <v>114391</v>
      </c>
      <c r="M9" s="42">
        <v>0</v>
      </c>
      <c r="N9" s="44"/>
      <c r="O9" s="42">
        <v>11036</v>
      </c>
      <c r="P9" s="42">
        <v>0</v>
      </c>
      <c r="Q9" s="42">
        <v>25196</v>
      </c>
      <c r="R9" s="42">
        <v>40609</v>
      </c>
      <c r="S9" s="42">
        <v>0</v>
      </c>
      <c r="T9" s="42">
        <v>37550</v>
      </c>
      <c r="U9" s="43">
        <f aca="true" t="shared" si="2" ref="U9:U17">SUM(M9:T9)</f>
        <v>114391</v>
      </c>
    </row>
    <row r="10" spans="1:21" ht="15" customHeight="1">
      <c r="A10" s="1">
        <v>18</v>
      </c>
      <c r="B10" s="1" t="s">
        <v>70</v>
      </c>
      <c r="C10" s="67"/>
      <c r="D10" s="41">
        <v>15289</v>
      </c>
      <c r="E10" s="41">
        <v>0</v>
      </c>
      <c r="F10" s="41">
        <v>0</v>
      </c>
      <c r="G10" s="42">
        <v>15311.61</v>
      </c>
      <c r="H10" s="41">
        <v>16991.83</v>
      </c>
      <c r="I10" s="43">
        <f t="shared" si="0"/>
        <v>1680.2200000000012</v>
      </c>
      <c r="J10" s="44"/>
      <c r="K10" s="42">
        <v>63312</v>
      </c>
      <c r="L10" s="43">
        <f t="shared" si="1"/>
        <v>76920.78</v>
      </c>
      <c r="M10" s="42">
        <v>1</v>
      </c>
      <c r="N10" s="44"/>
      <c r="O10" s="42">
        <v>11183</v>
      </c>
      <c r="P10" s="42">
        <v>0</v>
      </c>
      <c r="Q10" s="42">
        <v>19883</v>
      </c>
      <c r="R10" s="42">
        <v>13528</v>
      </c>
      <c r="S10" s="42">
        <v>536.78</v>
      </c>
      <c r="T10" s="42">
        <v>31789</v>
      </c>
      <c r="U10" s="43">
        <f t="shared" si="2"/>
        <v>76920.78</v>
      </c>
    </row>
    <row r="11" spans="1:21" ht="15" customHeight="1">
      <c r="A11" s="1">
        <v>19</v>
      </c>
      <c r="B11" s="1" t="s">
        <v>71</v>
      </c>
      <c r="C11" s="67"/>
      <c r="D11" s="41">
        <v>4203.67</v>
      </c>
      <c r="E11" s="41">
        <v>0</v>
      </c>
      <c r="F11" s="41">
        <v>0</v>
      </c>
      <c r="G11" s="42">
        <v>7450.46</v>
      </c>
      <c r="H11" s="41">
        <v>8955.66</v>
      </c>
      <c r="I11" s="43">
        <f t="shared" si="0"/>
        <v>1505.1999999999998</v>
      </c>
      <c r="J11" s="44"/>
      <c r="K11" s="42">
        <v>12447</v>
      </c>
      <c r="L11" s="43">
        <f t="shared" si="1"/>
        <v>15145.470000000001</v>
      </c>
      <c r="M11" s="42">
        <v>0</v>
      </c>
      <c r="N11" s="44"/>
      <c r="O11" s="42">
        <v>4196</v>
      </c>
      <c r="P11" s="42">
        <v>0</v>
      </c>
      <c r="Q11" s="42">
        <v>304</v>
      </c>
      <c r="R11" s="42">
        <v>0</v>
      </c>
      <c r="S11" s="42">
        <v>0</v>
      </c>
      <c r="T11" s="42">
        <v>10645.47</v>
      </c>
      <c r="U11" s="43">
        <f t="shared" si="2"/>
        <v>15145.47</v>
      </c>
    </row>
    <row r="12" spans="1:21" ht="15" customHeight="1">
      <c r="A12" s="1">
        <v>20</v>
      </c>
      <c r="B12" s="1" t="s">
        <v>72</v>
      </c>
      <c r="C12" s="67"/>
      <c r="D12" s="41">
        <v>2164</v>
      </c>
      <c r="E12" s="41">
        <v>0</v>
      </c>
      <c r="F12" s="41">
        <v>16229</v>
      </c>
      <c r="G12" s="42">
        <v>19430</v>
      </c>
      <c r="H12" s="41">
        <v>12784</v>
      </c>
      <c r="I12" s="43">
        <f t="shared" si="0"/>
        <v>-6646</v>
      </c>
      <c r="J12" s="44"/>
      <c r="K12" s="42">
        <v>40429</v>
      </c>
      <c r="L12" s="43">
        <f t="shared" si="1"/>
        <v>65468</v>
      </c>
      <c r="M12" s="42">
        <v>18120</v>
      </c>
      <c r="N12" s="44"/>
      <c r="O12" s="42">
        <v>4627</v>
      </c>
      <c r="P12" s="42">
        <v>0</v>
      </c>
      <c r="Q12" s="42">
        <v>37239</v>
      </c>
      <c r="R12" s="42">
        <v>5003</v>
      </c>
      <c r="S12" s="42">
        <v>0</v>
      </c>
      <c r="T12" s="42">
        <v>479</v>
      </c>
      <c r="U12" s="43">
        <f t="shared" si="2"/>
        <v>65468</v>
      </c>
    </row>
    <row r="13" spans="1:21" ht="15" customHeight="1">
      <c r="A13" s="1">
        <v>21</v>
      </c>
      <c r="B13" s="1" t="s">
        <v>73</v>
      </c>
      <c r="C13" s="67"/>
      <c r="D13" s="41">
        <v>0</v>
      </c>
      <c r="E13" s="41">
        <v>0</v>
      </c>
      <c r="F13" s="41">
        <v>0</v>
      </c>
      <c r="G13" s="42">
        <v>3585</v>
      </c>
      <c r="H13" s="41">
        <v>4512</v>
      </c>
      <c r="I13" s="43">
        <f t="shared" si="0"/>
        <v>927</v>
      </c>
      <c r="J13" s="44"/>
      <c r="K13" s="42">
        <v>5386</v>
      </c>
      <c r="L13" s="43">
        <f t="shared" si="1"/>
        <v>4459</v>
      </c>
      <c r="M13" s="42">
        <v>0</v>
      </c>
      <c r="N13" s="44"/>
      <c r="O13" s="42">
        <v>0</v>
      </c>
      <c r="P13" s="42">
        <v>0</v>
      </c>
      <c r="Q13" s="42">
        <v>2795</v>
      </c>
      <c r="R13" s="42">
        <v>1664</v>
      </c>
      <c r="S13" s="42">
        <v>0</v>
      </c>
      <c r="T13" s="42">
        <v>0</v>
      </c>
      <c r="U13" s="43">
        <f t="shared" si="2"/>
        <v>4459</v>
      </c>
    </row>
    <row r="14" spans="1:21" ht="15" customHeight="1">
      <c r="A14" s="1">
        <v>22</v>
      </c>
      <c r="B14" s="1" t="s">
        <v>74</v>
      </c>
      <c r="C14" s="67"/>
      <c r="D14" s="41">
        <v>0</v>
      </c>
      <c r="E14" s="41">
        <v>479</v>
      </c>
      <c r="F14" s="41">
        <v>0</v>
      </c>
      <c r="G14" s="42">
        <v>5927</v>
      </c>
      <c r="H14" s="41">
        <v>7293</v>
      </c>
      <c r="I14" s="43">
        <f t="shared" si="0"/>
        <v>1366</v>
      </c>
      <c r="J14" s="44"/>
      <c r="K14" s="42">
        <v>6579</v>
      </c>
      <c r="L14" s="43">
        <f t="shared" si="1"/>
        <v>5692</v>
      </c>
      <c r="M14" s="42">
        <v>0</v>
      </c>
      <c r="N14" s="44"/>
      <c r="O14" s="42">
        <v>3769</v>
      </c>
      <c r="P14" s="42">
        <v>0</v>
      </c>
      <c r="Q14" s="42">
        <v>894</v>
      </c>
      <c r="R14" s="42">
        <v>0</v>
      </c>
      <c r="S14" s="42">
        <v>0</v>
      </c>
      <c r="T14" s="42">
        <v>1029</v>
      </c>
      <c r="U14" s="43">
        <f t="shared" si="2"/>
        <v>5692</v>
      </c>
    </row>
    <row r="15" spans="1:21" ht="15" customHeight="1">
      <c r="A15" s="1">
        <v>23</v>
      </c>
      <c r="B15" s="1" t="s">
        <v>75</v>
      </c>
      <c r="C15" s="67"/>
      <c r="D15" s="41"/>
      <c r="E15" s="41"/>
      <c r="F15" s="41"/>
      <c r="G15" s="42"/>
      <c r="H15" s="41"/>
      <c r="I15" s="43">
        <f t="shared" si="0"/>
        <v>0</v>
      </c>
      <c r="J15" s="44"/>
      <c r="K15" s="42"/>
      <c r="L15" s="43">
        <f t="shared" si="1"/>
        <v>0</v>
      </c>
      <c r="M15" s="42"/>
      <c r="N15" s="44"/>
      <c r="O15" s="42"/>
      <c r="P15" s="42"/>
      <c r="Q15" s="42"/>
      <c r="R15" s="42"/>
      <c r="S15" s="42"/>
      <c r="T15" s="42"/>
      <c r="U15" s="43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1">
        <v>0</v>
      </c>
      <c r="E16" s="41">
        <v>0</v>
      </c>
      <c r="F16" s="41">
        <v>0</v>
      </c>
      <c r="G16" s="41">
        <v>7907</v>
      </c>
      <c r="H16" s="41">
        <v>9627</v>
      </c>
      <c r="I16" s="43">
        <f t="shared" si="0"/>
        <v>1720</v>
      </c>
      <c r="J16" s="44"/>
      <c r="K16" s="42">
        <v>6729</v>
      </c>
      <c r="L16" s="43">
        <f t="shared" si="1"/>
        <v>5009</v>
      </c>
      <c r="M16" s="42">
        <v>0</v>
      </c>
      <c r="N16" s="44"/>
      <c r="O16" s="42">
        <v>4466</v>
      </c>
      <c r="P16" s="42">
        <v>0</v>
      </c>
      <c r="Q16" s="42">
        <v>0</v>
      </c>
      <c r="R16" s="42">
        <v>543</v>
      </c>
      <c r="S16" s="42">
        <v>0</v>
      </c>
      <c r="T16" s="42">
        <v>0</v>
      </c>
      <c r="U16" s="43">
        <f t="shared" si="2"/>
        <v>5009</v>
      </c>
    </row>
    <row r="17" spans="1:21" ht="15" customHeight="1">
      <c r="A17" s="1">
        <v>25</v>
      </c>
      <c r="B17" s="1" t="s">
        <v>77</v>
      </c>
      <c r="C17" s="67"/>
      <c r="D17" s="41">
        <v>0</v>
      </c>
      <c r="E17" s="41">
        <v>0</v>
      </c>
      <c r="F17" s="41">
        <v>0</v>
      </c>
      <c r="G17" s="41">
        <v>35540</v>
      </c>
      <c r="H17" s="41">
        <v>26088</v>
      </c>
      <c r="I17" s="43">
        <f t="shared" si="0"/>
        <v>-9452</v>
      </c>
      <c r="J17" s="44"/>
      <c r="K17" s="42">
        <v>25731.93</v>
      </c>
      <c r="L17" s="43">
        <f t="shared" si="1"/>
        <v>35183.93</v>
      </c>
      <c r="M17" s="42">
        <v>0</v>
      </c>
      <c r="N17" s="44"/>
      <c r="O17" s="42">
        <v>0</v>
      </c>
      <c r="P17" s="42">
        <v>0</v>
      </c>
      <c r="Q17" s="42">
        <v>22409</v>
      </c>
      <c r="R17" s="42">
        <v>12774.93</v>
      </c>
      <c r="S17" s="42">
        <v>0</v>
      </c>
      <c r="T17" s="42">
        <v>0</v>
      </c>
      <c r="U17" s="43">
        <f t="shared" si="2"/>
        <v>35183.93</v>
      </c>
    </row>
    <row r="18" spans="1:21" ht="15" customHeight="1">
      <c r="A18" s="68"/>
      <c r="B18" s="68" t="s">
        <v>78</v>
      </c>
      <c r="C18" s="45">
        <f aca="true" t="shared" si="3" ref="C18:U18">SUM(C9:C17)</f>
        <v>0</v>
      </c>
      <c r="D18" s="46">
        <f t="shared" si="3"/>
        <v>28955.67</v>
      </c>
      <c r="E18" s="46">
        <f t="shared" si="3"/>
        <v>479</v>
      </c>
      <c r="F18" s="46">
        <f t="shared" si="3"/>
        <v>16229</v>
      </c>
      <c r="G18" s="46">
        <f t="shared" si="3"/>
        <v>110681.07</v>
      </c>
      <c r="H18" s="46">
        <f t="shared" si="3"/>
        <v>105038.49</v>
      </c>
      <c r="I18" s="47">
        <f t="shared" si="3"/>
        <v>-5642.579999999999</v>
      </c>
      <c r="J18" s="46">
        <f t="shared" si="3"/>
        <v>0</v>
      </c>
      <c r="K18" s="48">
        <f t="shared" si="3"/>
        <v>270962.93</v>
      </c>
      <c r="L18" s="47">
        <f t="shared" si="3"/>
        <v>322269.18</v>
      </c>
      <c r="M18" s="47">
        <f t="shared" si="3"/>
        <v>18121</v>
      </c>
      <c r="N18" s="47">
        <f t="shared" si="3"/>
        <v>0</v>
      </c>
      <c r="O18" s="46">
        <f t="shared" si="3"/>
        <v>39277</v>
      </c>
      <c r="P18" s="46">
        <f t="shared" si="3"/>
        <v>0</v>
      </c>
      <c r="Q18" s="46">
        <f t="shared" si="3"/>
        <v>108720</v>
      </c>
      <c r="R18" s="46">
        <f t="shared" si="3"/>
        <v>74121.93</v>
      </c>
      <c r="S18" s="46">
        <f t="shared" si="3"/>
        <v>536.78</v>
      </c>
      <c r="T18" s="46">
        <f t="shared" si="3"/>
        <v>81492.47</v>
      </c>
      <c r="U18" s="47">
        <f t="shared" si="3"/>
        <v>322269.18</v>
      </c>
    </row>
    <row r="22" spans="7:10" ht="15" customHeight="1">
      <c r="G22" s="130" t="s">
        <v>79</v>
      </c>
      <c r="H22" s="130"/>
      <c r="I22" s="130"/>
      <c r="J22" s="8">
        <f>+('semilavorati aggregato'!J28)-('semilavorati aggregato'!K28+'monomeri aggregato'!K18)</f>
        <v>721.7900000000373</v>
      </c>
    </row>
  </sheetData>
  <sheetProtection selectLockedCells="1" selectUnlockedCells="1"/>
  <mergeCells count="30">
    <mergeCell ref="U4:U6"/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B1:L1"/>
    <mergeCell ref="M1:U1"/>
    <mergeCell ref="B2:L2"/>
    <mergeCell ref="M2:U2"/>
    <mergeCell ref="D4:D6"/>
    <mergeCell ref="E4:E6"/>
    <mergeCell ref="F4:F6"/>
    <mergeCell ref="G4:G6"/>
    <mergeCell ref="H4:H6"/>
    <mergeCell ref="R4:R6"/>
    <mergeCell ref="A8:B8"/>
    <mergeCell ref="G22:I22"/>
    <mergeCell ref="C3:L3"/>
    <mergeCell ref="M3:U3"/>
    <mergeCell ref="A4:B4"/>
    <mergeCell ref="C4:C6"/>
    <mergeCell ref="A5:B5"/>
    <mergeCell ref="A6:B6"/>
    <mergeCell ref="S4:S6"/>
    <mergeCell ref="T4:T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2017-05-16T11:17:45Z</cp:lastPrinted>
  <dcterms:created xsi:type="dcterms:W3CDTF">2016-05-02T09:52:59Z</dcterms:created>
  <dcterms:modified xsi:type="dcterms:W3CDTF">2017-05-16T11:17:50Z</dcterms:modified>
  <cp:category/>
  <cp:version/>
  <cp:contentType/>
  <cp:contentStatus/>
</cp:coreProperties>
</file>