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semilavorati mensile" sheetId="1" r:id="rId1"/>
    <sheet name="monomeri mensile" sheetId="2" r:id="rId2"/>
    <sheet name="semilavorati aggregato" sheetId="3" r:id="rId3"/>
    <sheet name="monomeri aggregato" sheetId="4" r:id="rId4"/>
  </sheets>
  <definedNames/>
  <calcPr fullCalcOnLoad="1"/>
</workbook>
</file>

<file path=xl/sharedStrings.xml><?xml version="1.0" encoding="utf-8"?>
<sst xmlns="http://schemas.openxmlformats.org/spreadsheetml/2006/main" count="258" uniqueCount="82">
  <si>
    <t>BOLLETTINO INDUSTRIA PETROLCHIMICA</t>
  </si>
  <si>
    <t>Ministero dello Sviluppo Economico</t>
  </si>
  <si>
    <t>la materia è espressa in TONNELLATE con 2 cifre decimali</t>
  </si>
  <si>
    <t>DGSAIE DIV.6</t>
  </si>
  <si>
    <t>DISPONIBILITA'</t>
  </si>
  <si>
    <t>UTILIZZO</t>
  </si>
  <si>
    <t>Arrivi da Raffinerie</t>
  </si>
  <si>
    <t>Arrivi da altro Petrolchimico</t>
  </si>
  <si>
    <t>Arrivi da altro Impianto</t>
  </si>
  <si>
    <t>Importazione</t>
  </si>
  <si>
    <t>Stoccaggio Inizio Mese</t>
  </si>
  <si>
    <t>Stoccaggio Fine Mese</t>
  </si>
  <si>
    <t>Delta Stock</t>
  </si>
  <si>
    <t>Passato in lavorazione</t>
  </si>
  <si>
    <t>Prodotti ottenuti</t>
  </si>
  <si>
    <t>Disponibile</t>
  </si>
  <si>
    <t>Ritorni al settore petrolifero</t>
  </si>
  <si>
    <t>Invii a Centrale Termoelettr.</t>
  </si>
  <si>
    <t>Consegne ad altro petrolchimico</t>
  </si>
  <si>
    <t xml:space="preserve">Vendite ad altro denunciante </t>
  </si>
  <si>
    <t xml:space="preserve">Vendite al mercato Interno </t>
  </si>
  <si>
    <t>Vendite al mercato Estero</t>
  </si>
  <si>
    <t>Consumi Diretti Energetici</t>
  </si>
  <si>
    <t xml:space="preserve">Consumi NON Energetici </t>
  </si>
  <si>
    <t>Totale Utilizzato</t>
  </si>
  <si>
    <t>Codice</t>
  </si>
  <si>
    <t>Prodotto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</si>
  <si>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</si>
  <si>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</si>
  <si>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</si>
  <si>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</si>
  <si>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</si>
  <si>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</si>
  <si>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</si>
  <si>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</si>
  <si>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</si>
  <si>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</si>
  <si>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</si>
  <si>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</si>
  <si>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</si>
  <si>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</si>
  <si>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</si>
  <si>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</si>
  <si>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</si>
  <si>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</si>
  <si>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</si>
  <si>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A) CARICHE SEMILAVORATI</t>
  </si>
  <si>
    <t>GAS ALLO STATO GASSOSO</t>
  </si>
  <si>
    <t xml:space="preserve">GAS ALLO STATO LIQUIDO  </t>
  </si>
  <si>
    <t>VIRGIN NAFTA</t>
  </si>
  <si>
    <t>BENZINA</t>
  </si>
  <si>
    <t>PETROLI</t>
  </si>
  <si>
    <t>GASOLI DEP+PENT+TPIO</t>
  </si>
  <si>
    <t xml:space="preserve">OLI COMBUSTIBILI ATZ </t>
  </si>
  <si>
    <t>OLI COMBUSTIBILI BTZ / FOK</t>
  </si>
  <si>
    <t>SEMILAVORATI (xileni-ompx-metax)</t>
  </si>
  <si>
    <t>OSSIGENATI</t>
  </si>
  <si>
    <t>ALTRI PETROLIFERI</t>
  </si>
  <si>
    <t>TOTALE CICLO PRIMARIO</t>
  </si>
  <si>
    <t>GPL (FRAZ C4-RAFF 1)</t>
  </si>
  <si>
    <t>BENZINE SEMILAVORATE</t>
  </si>
  <si>
    <t>PARAFFINA / OLEFINE</t>
  </si>
  <si>
    <t>TOTALE CICLO SECONDARIO</t>
  </si>
  <si>
    <t>METANO</t>
  </si>
  <si>
    <t>METANOLO-ETANOLO</t>
  </si>
  <si>
    <t>TOTALE ALTRI SETTORI</t>
  </si>
  <si>
    <t>TOTALE</t>
  </si>
  <si>
    <t>B) MONOMERI</t>
  </si>
  <si>
    <t>ETILENE</t>
  </si>
  <si>
    <t>PROPILENE</t>
  </si>
  <si>
    <t>BUTADIENE</t>
  </si>
  <si>
    <t>BENZENE</t>
  </si>
  <si>
    <t>TOLUENE</t>
  </si>
  <si>
    <t>ISOMERI + ETILBENZENE</t>
  </si>
  <si>
    <t>CUMENE</t>
  </si>
  <si>
    <t>PARAFFINE</t>
  </si>
  <si>
    <t xml:space="preserve">ALTRI CHIMICI </t>
  </si>
  <si>
    <t xml:space="preserve">TOTALE </t>
  </si>
  <si>
    <t>PERDITA LAVORAZIONE</t>
  </si>
  <si>
    <t>Periodo: giugno 2015</t>
  </si>
  <si>
    <t>Periodo: gennaio-giugno 2015</t>
  </si>
  <si>
    <t>Report costruito su dati definitivi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</si>
</sst>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5">
    <font>
      <sz val="11"/>
      <color indexed="8"/>
      <name val="Calibri"/>
      <family val="0"/>
    </font>
    <font>
      <sz val="11"/>
      <color indexed="11"/>
      <name val="Calibri"/>
      <family val="0"/>
    </font>
    <font>
      <b/>
      <sz val="10"/>
      <color indexed="9"/>
      <name val="Calibri"/>
      <family val="0"/>
    </font>
    <font>
      <b/>
      <sz val="10"/>
      <color indexed="8"/>
      <name val="Calibri"/>
      <family val="0"/>
    </font>
    <font>
      <sz val="10"/>
      <color indexed="8"/>
      <name val="Calibri"/>
      <family val="0"/>
    </font>
    <font>
      <b/>
      <sz val="8"/>
      <color indexed="8"/>
      <name val="Calibri"/>
      <family val="0"/>
    </font>
    <font>
      <b/>
      <sz val="16"/>
      <color indexed="8"/>
      <name val="Calibri"/>
      <family val="0"/>
    </font>
    <font>
      <b/>
      <sz val="14"/>
      <color indexed="21"/>
      <name val="Calibri"/>
      <family val="0"/>
    </font>
    <font>
      <sz val="16"/>
      <color indexed="8"/>
      <name val="Calibri"/>
      <family val="0"/>
    </font>
    <font>
      <b/>
      <sz val="12"/>
      <color indexed="8"/>
      <name val="Calibri"/>
      <family val="0"/>
    </font>
    <font>
      <b/>
      <sz val="12"/>
      <color indexed="24"/>
      <name val="Calibri"/>
      <family val="0"/>
    </font>
    <font>
      <b/>
      <sz val="11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23"/>
      <name val="Calibri"/>
      <family val="2"/>
    </font>
    <font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24"/>
      <name val="Calibri"/>
      <family val="2"/>
    </font>
    <font>
      <sz val="11"/>
      <color indexed="60"/>
      <name val="Calibri"/>
      <family val="2"/>
    </font>
    <font>
      <b/>
      <sz val="11"/>
      <color indexed="12"/>
      <name val="Calibri"/>
      <family val="2"/>
    </font>
    <font>
      <sz val="11"/>
      <color indexed="53"/>
      <name val="Calibri"/>
      <family val="2"/>
    </font>
    <font>
      <i/>
      <sz val="11"/>
      <color indexed="25"/>
      <name val="Calibri"/>
      <family val="2"/>
    </font>
    <font>
      <b/>
      <sz val="18"/>
      <color indexed="24"/>
      <name val="Cambria"/>
      <family val="2"/>
    </font>
    <font>
      <b/>
      <sz val="15"/>
      <color indexed="24"/>
      <name val="Calibri"/>
      <family val="2"/>
    </font>
    <font>
      <b/>
      <sz val="13"/>
      <color indexed="24"/>
      <name val="Calibri"/>
      <family val="2"/>
    </font>
    <font>
      <b/>
      <sz val="11"/>
      <color indexed="24"/>
      <name val="Calibri"/>
      <family val="2"/>
    </font>
    <font>
      <sz val="11"/>
      <color indexed="36"/>
      <name val="Calibri"/>
      <family val="2"/>
    </font>
    <font>
      <sz val="11"/>
      <color indexed="58"/>
      <name val="Calibri"/>
      <family val="2"/>
    </font>
    <font>
      <b/>
      <sz val="10"/>
      <color indexed="2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2"/>
      </left>
      <right style="thin">
        <color indexed="16"/>
      </right>
      <top style="thin">
        <color indexed="9"/>
      </top>
      <bottom style="medium">
        <color indexed="18"/>
      </bottom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thin">
        <color indexed="12"/>
      </left>
      <right>
        <color indexed="63"/>
      </right>
      <top style="thin">
        <color indexed="9"/>
      </top>
      <bottom style="medium">
        <color indexed="18"/>
      </bottom>
    </border>
    <border>
      <left>
        <color indexed="63"/>
      </left>
      <right>
        <color indexed="63"/>
      </right>
      <top>
        <color indexed="63"/>
      </top>
      <bottom style="thin">
        <color indexed="10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medium">
        <color indexed="1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12"/>
      </left>
      <right>
        <color indexed="63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>
        <color indexed="12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9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9"/>
      </top>
      <bottom style="thin">
        <color indexed="12"/>
      </bottom>
    </border>
    <border>
      <left style="thick">
        <color indexed="18"/>
      </left>
      <right>
        <color indexed="63"/>
      </right>
      <top style="medium">
        <color indexed="18"/>
      </top>
      <bottom>
        <color indexed="63"/>
      </bottom>
    </border>
    <border>
      <left>
        <color indexed="63"/>
      </left>
      <right style="thin">
        <color indexed="9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10"/>
      </right>
      <top>
        <color indexed="63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10"/>
      </left>
      <right style="thin">
        <color indexed="9"/>
      </right>
      <top>
        <color indexed="63"/>
      </top>
      <bottom style="thin">
        <color indexed="9"/>
      </bottom>
    </border>
    <border>
      <left style="thick">
        <color indexed="1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12"/>
      </bottom>
    </border>
    <border>
      <left>
        <color indexed="63"/>
      </left>
      <right style="hair">
        <color indexed="12"/>
      </right>
      <top>
        <color indexed="63"/>
      </top>
      <bottom style="hair">
        <color indexed="12"/>
      </bottom>
    </border>
    <border>
      <left style="thin">
        <color indexed="12"/>
      </left>
      <right style="thin">
        <color indexed="12"/>
      </right>
      <top style="thin">
        <color indexed="9"/>
      </top>
      <bottom style="thin">
        <color indexed="12"/>
      </bottom>
    </border>
    <border>
      <left>
        <color indexed="63"/>
      </left>
      <right>
        <color indexed="63"/>
      </right>
      <top style="medium">
        <color indexed="18"/>
      </top>
      <bottom>
        <color indexed="63"/>
      </bottom>
    </border>
    <border>
      <left style="thin">
        <color indexed="9"/>
      </left>
      <right style="thin">
        <color indexed="10"/>
      </right>
      <top style="thin">
        <color indexed="12"/>
      </top>
      <bottom style="thin">
        <color indexed="25"/>
      </bottom>
    </border>
    <border>
      <left style="thin">
        <color indexed="10"/>
      </left>
      <right style="thin">
        <color indexed="9"/>
      </right>
      <top style="thin">
        <color indexed="12"/>
      </top>
      <bottom style="thin">
        <color indexed="9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</cellStyleXfs>
  <cellXfs count="84">
    <xf numFmtId="0" fontId="0" fillId="0" borderId="0" xfId="0" applyFill="1" applyAlignment="1" applyProtection="1">
      <alignment/>
      <protection/>
    </xf>
    <xf numFmtId="0" fontId="0" fillId="33" borderId="10" xfId="0" applyFill="1" applyBorder="1" applyAlignment="1" applyProtection="1">
      <alignment horizontal="left"/>
      <protection/>
    </xf>
    <xf numFmtId="2" fontId="1" fillId="34" borderId="11" xfId="0" applyNumberFormat="1" applyFont="1" applyFill="1" applyBorder="1" applyAlignment="1" applyProtection="1">
      <alignment horizontal="right"/>
      <protection locked="0"/>
    </xf>
    <xf numFmtId="0" fontId="2" fillId="35" borderId="12" xfId="0" applyFont="1" applyFill="1" applyBorder="1" applyAlignment="1" applyProtection="1">
      <alignment/>
      <protection/>
    </xf>
    <xf numFmtId="0" fontId="3" fillId="36" borderId="0" xfId="0" applyFont="1" applyFill="1" applyAlignment="1" applyProtection="1">
      <alignment horizontal="center" wrapText="1"/>
      <protection/>
    </xf>
    <xf numFmtId="0" fontId="4" fillId="0" borderId="0" xfId="0" applyFont="1" applyFill="1" applyAlignment="1" applyProtection="1">
      <alignment horizontal="center"/>
      <protection/>
    </xf>
    <xf numFmtId="0" fontId="4" fillId="0" borderId="0" xfId="0" applyFont="1" applyFill="1" applyAlignment="1" applyProtection="1">
      <alignment horizontal="center" wrapText="1"/>
      <protection/>
    </xf>
    <xf numFmtId="2" fontId="0" fillId="0" borderId="0" xfId="0" applyNumberFormat="1" applyFill="1" applyAlignment="1" applyProtection="1">
      <alignment/>
      <protection/>
    </xf>
    <xf numFmtId="2" fontId="3" fillId="33" borderId="13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Alignment="1" applyProtection="1">
      <alignment horizontal="center" wrapText="1"/>
      <protection/>
    </xf>
    <xf numFmtId="0" fontId="3" fillId="0" borderId="0" xfId="0" applyFont="1" applyFill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/>
      <protection/>
    </xf>
    <xf numFmtId="0" fontId="2" fillId="37" borderId="14" xfId="0" applyFont="1" applyFill="1" applyBorder="1" applyAlignment="1" applyProtection="1">
      <alignment/>
      <protection/>
    </xf>
    <xf numFmtId="0" fontId="3" fillId="36" borderId="15" xfId="0" applyFont="1" applyFill="1" applyBorder="1" applyAlignment="1" applyProtection="1">
      <alignment horizontal="center" wrapText="1"/>
      <protection/>
    </xf>
    <xf numFmtId="0" fontId="6" fillId="38" borderId="0" xfId="0" applyFont="1" applyFill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3" fillId="36" borderId="16" xfId="0" applyFont="1" applyFill="1" applyBorder="1" applyAlignment="1" applyProtection="1">
      <alignment horizontal="center"/>
      <protection/>
    </xf>
    <xf numFmtId="0" fontId="0" fillId="33" borderId="17" xfId="0" applyFill="1" applyBorder="1" applyAlignment="1" applyProtection="1">
      <alignment horizontal="left"/>
      <protection/>
    </xf>
    <xf numFmtId="0" fontId="4" fillId="33" borderId="17" xfId="0" applyFont="1" applyFill="1" applyBorder="1" applyAlignment="1" applyProtection="1">
      <alignment horizontal="left"/>
      <protection/>
    </xf>
    <xf numFmtId="0" fontId="3" fillId="39" borderId="17" xfId="0" applyFont="1" applyFill="1" applyBorder="1" applyAlignment="1" applyProtection="1">
      <alignment horizontal="left"/>
      <protection/>
    </xf>
    <xf numFmtId="0" fontId="3" fillId="40" borderId="17" xfId="0" applyFont="1" applyFill="1" applyBorder="1" applyAlignment="1" applyProtection="1">
      <alignment horizontal="left"/>
      <protection/>
    </xf>
    <xf numFmtId="0" fontId="2" fillId="37" borderId="18" xfId="0" applyFont="1" applyFill="1" applyBorder="1" applyAlignment="1" applyProtection="1">
      <alignment/>
      <protection/>
    </xf>
    <xf numFmtId="0" fontId="3" fillId="41" borderId="10" xfId="0" applyFont="1" applyFill="1" applyBorder="1" applyAlignment="1" applyProtection="1">
      <alignment horizontal="left"/>
      <protection/>
    </xf>
    <xf numFmtId="0" fontId="3" fillId="36" borderId="0" xfId="0" applyFont="1" applyFill="1" applyAlignment="1" applyProtection="1">
      <alignment horizontal="center"/>
      <protection/>
    </xf>
    <xf numFmtId="2" fontId="11" fillId="41" borderId="11" xfId="0" applyNumberFormat="1" applyFont="1" applyFill="1" applyBorder="1" applyAlignment="1" applyProtection="1">
      <alignment horizontal="right"/>
      <protection/>
    </xf>
    <xf numFmtId="4" fontId="0" fillId="33" borderId="13" xfId="0" applyNumberFormat="1" applyFont="1" applyFill="1" applyBorder="1" applyAlignment="1" applyProtection="1">
      <alignment horizontal="right"/>
      <protection locked="0"/>
    </xf>
    <xf numFmtId="4" fontId="0" fillId="36" borderId="13" xfId="0" applyNumberFormat="1" applyFont="1" applyFill="1" applyBorder="1" applyAlignment="1" applyProtection="1">
      <alignment horizontal="right"/>
      <protection/>
    </xf>
    <xf numFmtId="4" fontId="0" fillId="0" borderId="19" xfId="0" applyNumberFormat="1" applyFont="1" applyFill="1" applyBorder="1" applyAlignment="1" applyProtection="1">
      <alignment/>
      <protection/>
    </xf>
    <xf numFmtId="4" fontId="0" fillId="36" borderId="13" xfId="0" applyNumberFormat="1" applyFont="1" applyFill="1" applyBorder="1" applyAlignment="1" applyProtection="1">
      <alignment horizontal="right"/>
      <protection locked="0"/>
    </xf>
    <xf numFmtId="4" fontId="0" fillId="0" borderId="13" xfId="0" applyNumberFormat="1" applyFont="1" applyFill="1" applyBorder="1" applyAlignment="1" applyProtection="1">
      <alignment horizontal="right"/>
      <protection/>
    </xf>
    <xf numFmtId="4" fontId="0" fillId="33" borderId="20" xfId="0" applyNumberFormat="1" applyFont="1" applyFill="1" applyBorder="1" applyAlignment="1" applyProtection="1">
      <alignment horizontal="right"/>
      <protection locked="0"/>
    </xf>
    <xf numFmtId="4" fontId="0" fillId="36" borderId="21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/>
    </xf>
    <xf numFmtId="4" fontId="11" fillId="39" borderId="13" xfId="0" applyNumberFormat="1" applyFont="1" applyFill="1" applyBorder="1" applyAlignment="1" applyProtection="1">
      <alignment horizontal="right"/>
      <protection locked="0"/>
    </xf>
    <xf numFmtId="4" fontId="11" fillId="39" borderId="21" xfId="0" applyNumberFormat="1" applyFont="1" applyFill="1" applyBorder="1" applyAlignment="1" applyProtection="1">
      <alignment horizontal="right"/>
      <protection/>
    </xf>
    <xf numFmtId="4" fontId="11" fillId="39" borderId="19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/>
    </xf>
    <xf numFmtId="4" fontId="11" fillId="41" borderId="11" xfId="0" applyNumberFormat="1" applyFont="1" applyFill="1" applyBorder="1" applyAlignment="1" applyProtection="1">
      <alignment horizontal="right"/>
      <protection locked="0"/>
    </xf>
    <xf numFmtId="4" fontId="11" fillId="40" borderId="13" xfId="0" applyNumberFormat="1" applyFont="1" applyFill="1" applyBorder="1" applyAlignment="1" applyProtection="1">
      <alignment horizontal="right"/>
      <protection/>
    </xf>
    <xf numFmtId="4" fontId="11" fillId="40" borderId="21" xfId="0" applyNumberFormat="1" applyFont="1" applyFill="1" applyBorder="1" applyAlignment="1" applyProtection="1">
      <alignment horizontal="right"/>
      <protection/>
    </xf>
    <xf numFmtId="4" fontId="0" fillId="0" borderId="11" xfId="0" applyNumberFormat="1" applyFont="1" applyFill="1" applyBorder="1" applyAlignment="1" applyProtection="1">
      <alignment horizontal="right"/>
      <protection locked="0"/>
    </xf>
    <xf numFmtId="4" fontId="0" fillId="0" borderId="11" xfId="0" applyNumberFormat="1" applyFont="1" applyFill="1" applyBorder="1" applyAlignment="1" applyProtection="1">
      <alignment horizontal="right"/>
      <protection/>
    </xf>
    <xf numFmtId="4" fontId="0" fillId="36" borderId="11" xfId="0" applyNumberFormat="1" applyFont="1" applyFill="1" applyBorder="1" applyAlignment="1" applyProtection="1">
      <alignment horizontal="right"/>
      <protection/>
    </xf>
    <xf numFmtId="4" fontId="0" fillId="34" borderId="11" xfId="0" applyNumberFormat="1" applyFont="1" applyFill="1" applyBorder="1" applyAlignment="1" applyProtection="1">
      <alignment horizontal="right"/>
      <protection locked="0"/>
    </xf>
    <xf numFmtId="0" fontId="6" fillId="38" borderId="0" xfId="0" applyFont="1" applyFill="1" applyAlignment="1" applyProtection="1">
      <alignment horizontal="center"/>
      <protection/>
    </xf>
    <xf numFmtId="0" fontId="7" fillId="38" borderId="22" xfId="0" applyFont="1" applyFill="1" applyBorder="1" applyAlignment="1" applyProtection="1">
      <alignment horizontal="center"/>
      <protection/>
    </xf>
    <xf numFmtId="0" fontId="8" fillId="38" borderId="22" xfId="0" applyFont="1" applyFill="1" applyBorder="1" applyAlignment="1" applyProtection="1">
      <alignment horizontal="center"/>
      <protection/>
    </xf>
    <xf numFmtId="0" fontId="9" fillId="42" borderId="23" xfId="0" applyFont="1" applyFill="1" applyBorder="1" applyAlignment="1" applyProtection="1">
      <alignment horizontal="center"/>
      <protection/>
    </xf>
    <xf numFmtId="0" fontId="9" fillId="42" borderId="24" xfId="0" applyFont="1" applyFill="1" applyBorder="1" applyAlignment="1" applyProtection="1">
      <alignment horizontal="center"/>
      <protection/>
    </xf>
    <xf numFmtId="0" fontId="9" fillId="42" borderId="25" xfId="0" applyFont="1" applyFill="1" applyBorder="1" applyAlignment="1" applyProtection="1">
      <alignment horizontal="center"/>
      <protection/>
    </xf>
    <xf numFmtId="0" fontId="9" fillId="43" borderId="23" xfId="0" applyFont="1" applyFill="1" applyBorder="1" applyAlignment="1" applyProtection="1">
      <alignment horizontal="center"/>
      <protection/>
    </xf>
    <xf numFmtId="0" fontId="9" fillId="43" borderId="24" xfId="0" applyFont="1" applyFill="1" applyBorder="1" applyAlignment="1" applyProtection="1">
      <alignment horizontal="center"/>
      <protection/>
    </xf>
    <xf numFmtId="0" fontId="9" fillId="43" borderId="25" xfId="0" applyFont="1" applyFill="1" applyBorder="1" applyAlignment="1" applyProtection="1">
      <alignment horizontal="center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10" fillId="36" borderId="27" xfId="0" applyFont="1" applyFill="1" applyBorder="1" applyAlignment="1" applyProtection="1">
      <alignment horizontal="center" wrapText="1"/>
      <protection/>
    </xf>
    <xf numFmtId="0" fontId="9" fillId="36" borderId="28" xfId="0" applyFont="1" applyFill="1" applyBorder="1" applyAlignment="1" applyProtection="1">
      <alignment horizontal="center" textRotation="90" wrapText="1"/>
      <protection/>
    </xf>
    <xf numFmtId="0" fontId="9" fillId="36" borderId="29" xfId="0" applyFont="1" applyFill="1" applyBorder="1" applyAlignment="1" applyProtection="1">
      <alignment horizontal="center" textRotation="90" wrapText="1"/>
      <protection/>
    </xf>
    <xf numFmtId="0" fontId="9" fillId="36" borderId="30" xfId="0" applyFont="1" applyFill="1" applyBorder="1" applyAlignment="1" applyProtection="1">
      <alignment horizontal="center" textRotation="90" wrapText="1"/>
      <protection/>
    </xf>
    <xf numFmtId="0" fontId="9" fillId="36" borderId="31" xfId="0" applyFont="1" applyFill="1" applyBorder="1" applyAlignment="1" applyProtection="1">
      <alignment horizontal="center" textRotation="90" wrapText="1"/>
      <protection/>
    </xf>
    <xf numFmtId="0" fontId="9" fillId="36" borderId="32" xfId="0" applyFont="1" applyFill="1" applyBorder="1" applyAlignment="1" applyProtection="1">
      <alignment horizontal="center" textRotation="90" wrapText="1"/>
      <protection/>
    </xf>
    <xf numFmtId="0" fontId="9" fillId="36" borderId="33" xfId="0" applyFont="1" applyFill="1" applyBorder="1" applyAlignment="1" applyProtection="1">
      <alignment horizontal="center" textRotation="90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10" fillId="36" borderId="34" xfId="0" applyFont="1" applyFill="1" applyBorder="1" applyAlignment="1" applyProtection="1">
      <alignment horizontal="center" wrapText="1"/>
      <protection/>
    </xf>
    <xf numFmtId="0" fontId="10" fillId="36" borderId="35" xfId="0" applyFont="1" applyFill="1" applyBorder="1" applyAlignment="1" applyProtection="1">
      <alignment horizontal="center" wrapText="1"/>
      <protection/>
    </xf>
    <xf numFmtId="0" fontId="3" fillId="44" borderId="36" xfId="0" applyFont="1" applyFill="1" applyBorder="1" applyAlignment="1" applyProtection="1">
      <alignment horizontal="center"/>
      <protection/>
    </xf>
    <xf numFmtId="0" fontId="3" fillId="44" borderId="37" xfId="0" applyFont="1" applyFill="1" applyBorder="1" applyAlignment="1" applyProtection="1">
      <alignment horizontal="center"/>
      <protection/>
    </xf>
    <xf numFmtId="0" fontId="7" fillId="38" borderId="0" xfId="0" applyFont="1" applyFill="1" applyAlignment="1" applyProtection="1">
      <alignment horizontal="center"/>
      <protection/>
    </xf>
    <xf numFmtId="0" fontId="9" fillId="42" borderId="38" xfId="0" applyFont="1" applyFill="1" applyBorder="1" applyAlignment="1" applyProtection="1">
      <alignment horizontal="center"/>
      <protection/>
    </xf>
    <xf numFmtId="0" fontId="9" fillId="43" borderId="38" xfId="0" applyFont="1" applyFill="1" applyBorder="1" applyAlignment="1" applyProtection="1">
      <alignment horizontal="center"/>
      <protection/>
    </xf>
    <xf numFmtId="0" fontId="10" fillId="36" borderId="39" xfId="0" applyFont="1" applyFill="1" applyBorder="1" applyAlignment="1" applyProtection="1">
      <alignment horizontal="center" wrapText="1"/>
      <protection/>
    </xf>
    <xf numFmtId="0" fontId="9" fillId="36" borderId="40" xfId="0" applyFont="1" applyFill="1" applyBorder="1" applyAlignment="1" applyProtection="1">
      <alignment horizontal="center" textRotation="90" wrapText="1"/>
      <protection/>
    </xf>
    <xf numFmtId="0" fontId="9" fillId="36" borderId="41" xfId="0" applyFont="1" applyFill="1" applyBorder="1" applyAlignment="1" applyProtection="1">
      <alignment horizontal="center" textRotation="90" wrapText="1"/>
      <protection/>
    </xf>
    <xf numFmtId="0" fontId="11" fillId="0" borderId="0" xfId="0" applyFont="1" applyFill="1" applyAlignment="1" applyProtection="1">
      <alignment horizontal="center"/>
      <protection/>
    </xf>
    <xf numFmtId="0" fontId="10" fillId="36" borderId="0" xfId="0" applyFont="1" applyFill="1" applyAlignment="1" applyProtection="1">
      <alignment horizontal="center" wrapText="1"/>
      <protection/>
    </xf>
    <xf numFmtId="0" fontId="10" fillId="36" borderId="34" xfId="0" applyFont="1" applyFill="1" applyBorder="1" applyAlignment="1" applyProtection="1">
      <alignment horizontal="center" vertical="center" wrapText="1"/>
      <protection/>
    </xf>
    <xf numFmtId="0" fontId="10" fillId="36" borderId="0" xfId="0" applyFont="1" applyFill="1" applyAlignment="1" applyProtection="1">
      <alignment horizontal="center" vertical="center" wrapText="1"/>
      <protection/>
    </xf>
    <xf numFmtId="0" fontId="27" fillId="36" borderId="26" xfId="0" applyFont="1" applyFill="1" applyBorder="1" applyAlignment="1" applyProtection="1">
      <alignment horizontal="center" wrapText="1"/>
      <protection/>
    </xf>
    <xf numFmtId="0" fontId="27" fillId="36" borderId="39" xfId="0" applyFont="1" applyFill="1" applyBorder="1" applyAlignment="1" applyProtection="1">
      <alignment horizontal="center" wrapText="1"/>
      <protection/>
    </xf>
    <xf numFmtId="0" fontId="27" fillId="36" borderId="34" xfId="0" applyFont="1" applyFill="1" applyBorder="1" applyAlignment="1" applyProtection="1">
      <alignment horizontal="center" wrapText="1"/>
      <protection/>
    </xf>
    <xf numFmtId="0" fontId="27" fillId="36" borderId="0" xfId="0" applyFont="1" applyFill="1" applyAlignment="1" applyProtection="1">
      <alignment horizontal="center" wrapText="1"/>
      <protection/>
    </xf>
    <xf numFmtId="0" fontId="10" fillId="36" borderId="26" xfId="0" applyFont="1" applyFill="1" applyBorder="1" applyAlignment="1" applyProtection="1">
      <alignment horizontal="center" wrapText="1"/>
      <protection/>
    </xf>
    <xf numFmtId="0" fontId="27" fillId="36" borderId="34" xfId="0" applyFont="1" applyFill="1" applyBorder="1" applyAlignment="1" applyProtection="1">
      <alignment horizontal="center" shrinkToFit="1"/>
      <protection/>
    </xf>
    <xf numFmtId="0" fontId="27" fillId="36" borderId="35" xfId="0" applyFont="1" applyFill="1" applyBorder="1" applyAlignment="1" applyProtection="1">
      <alignment horizontal="center" shrinkToFit="1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69696"/>
      <rgbColor rgb="00FFFFCC"/>
      <rgbColor rgb="003A3935"/>
      <rgbColor rgb="0099CCFF"/>
      <rgbColor rgb="00CCCCFF"/>
      <rgbColor rgb="00993366"/>
      <rgbColor rgb="003366FF"/>
      <rgbColor rgb="000066CC"/>
      <rgbColor rgb="00000090"/>
      <rgbColor rgb="00FFFF00"/>
      <rgbColor rgb="000000FF"/>
      <rgbColor rgb="00C00000"/>
      <rgbColor rgb="00FFCC00"/>
      <rgbColor rgb="00FF9900"/>
      <rgbColor rgb="00333399"/>
      <rgbColor rgb="00808080"/>
      <rgbColor rgb="00FFCC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tabSelected="1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33.421875" style="0" customWidth="1"/>
    <col min="3" max="3" width="11.7109375" style="0" customWidth="1"/>
    <col min="4" max="5" width="9.7109375" style="0" customWidth="1"/>
    <col min="6" max="6" width="11.140625" style="0" customWidth="1"/>
    <col min="7" max="7" width="11.57421875" style="0" customWidth="1"/>
    <col min="8" max="8" width="11.421875" style="0" customWidth="1"/>
    <col min="9" max="9" width="11.57421875" style="0" customWidth="1"/>
    <col min="10" max="10" width="11.8515625" style="0" customWidth="1"/>
    <col min="11" max="12" width="11.28125" style="0" customWidth="1"/>
    <col min="13" max="13" width="11.00390625" style="0" customWidth="1"/>
    <col min="14" max="20" width="9.7109375" style="0" customWidth="1"/>
    <col min="21" max="21" width="12.574218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45" t="s">
        <v>2</v>
      </c>
      <c r="C2" s="45"/>
      <c r="D2" s="45"/>
      <c r="E2" s="45"/>
      <c r="F2" s="45"/>
      <c r="G2" s="45"/>
      <c r="H2" s="45"/>
      <c r="I2" s="45"/>
      <c r="J2" s="45"/>
      <c r="K2" s="45"/>
      <c r="L2" s="45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 thickBot="1">
      <c r="A3" s="12"/>
      <c r="B3" s="21"/>
      <c r="C3" s="47" t="s">
        <v>4</v>
      </c>
      <c r="D3" s="48"/>
      <c r="E3" s="48"/>
      <c r="F3" s="48"/>
      <c r="G3" s="48"/>
      <c r="H3" s="48"/>
      <c r="I3" s="48"/>
      <c r="J3" s="48"/>
      <c r="K3" s="48"/>
      <c r="L3" s="49"/>
      <c r="M3" s="50" t="s">
        <v>5</v>
      </c>
      <c r="N3" s="51"/>
      <c r="O3" s="51"/>
      <c r="P3" s="51"/>
      <c r="Q3" s="51"/>
      <c r="R3" s="51"/>
      <c r="S3" s="51"/>
      <c r="T3" s="51"/>
      <c r="U3" s="52"/>
    </row>
    <row r="4" spans="1:21" ht="12.75" customHeight="1">
      <c r="A4" s="53" t="s">
        <v>81</v>
      </c>
      <c r="B4" s="54"/>
      <c r="C4" s="55" t="s">
        <v>6</v>
      </c>
      <c r="D4" s="58" t="s">
        <v>7</v>
      </c>
      <c r="E4" s="55" t="s">
        <v>8</v>
      </c>
      <c r="F4" s="58" t="s">
        <v>9</v>
      </c>
      <c r="G4" s="55" t="s">
        <v>10</v>
      </c>
      <c r="H4" s="58" t="s">
        <v>11</v>
      </c>
      <c r="I4" s="55" t="s">
        <v>12</v>
      </c>
      <c r="J4" s="58" t="s">
        <v>13</v>
      </c>
      <c r="K4" s="55" t="s">
        <v>14</v>
      </c>
      <c r="L4" s="58" t="s">
        <v>15</v>
      </c>
      <c r="M4" s="55" t="s">
        <v>16</v>
      </c>
      <c r="N4" s="58" t="s">
        <v>17</v>
      </c>
      <c r="O4" s="55" t="s">
        <v>18</v>
      </c>
      <c r="P4" s="58" t="s">
        <v>19</v>
      </c>
      <c r="Q4" s="55" t="s">
        <v>20</v>
      </c>
      <c r="R4" s="58" t="s">
        <v>21</v>
      </c>
      <c r="S4" s="55" t="s">
        <v>22</v>
      </c>
      <c r="T4" s="58" t="s">
        <v>23</v>
      </c>
      <c r="U4" s="55" t="s">
        <v>24</v>
      </c>
    </row>
    <row r="5" spans="1:21" ht="15.75" customHeight="1">
      <c r="A5" s="61" t="s">
        <v>79</v>
      </c>
      <c r="B5" s="62"/>
      <c r="C5" s="56"/>
      <c r="D5" s="59"/>
      <c r="E5" s="56"/>
      <c r="F5" s="59"/>
      <c r="G5" s="56"/>
      <c r="H5" s="59"/>
      <c r="I5" s="56"/>
      <c r="J5" s="59"/>
      <c r="K5" s="56"/>
      <c r="L5" s="59"/>
      <c r="M5" s="56"/>
      <c r="N5" s="59"/>
      <c r="O5" s="56"/>
      <c r="P5" s="59"/>
      <c r="Q5" s="56"/>
      <c r="R5" s="59"/>
      <c r="S5" s="56"/>
      <c r="T5" s="59"/>
      <c r="U5" s="56"/>
    </row>
    <row r="6" spans="1:21" ht="124.5" customHeight="1">
      <c r="A6" s="63"/>
      <c r="B6" s="64"/>
      <c r="C6" s="57"/>
      <c r="D6" s="60"/>
      <c r="E6" s="57"/>
      <c r="F6" s="60"/>
      <c r="G6" s="57"/>
      <c r="H6" s="60"/>
      <c r="I6" s="57"/>
      <c r="J6" s="60"/>
      <c r="K6" s="57"/>
      <c r="L6" s="60"/>
      <c r="M6" s="57"/>
      <c r="N6" s="60"/>
      <c r="O6" s="57"/>
      <c r="P6" s="60"/>
      <c r="Q6" s="57"/>
      <c r="R6" s="60"/>
      <c r="S6" s="57"/>
      <c r="T6" s="60"/>
      <c r="U6" s="57"/>
    </row>
    <row r="7" spans="1:21" ht="15" customHeight="1">
      <c r="A7" s="16" t="s">
        <v>25</v>
      </c>
      <c r="B7" s="2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41</v>
      </c>
      <c r="R7" s="13" t="s">
        <v>42</v>
      </c>
      <c r="S7" s="13" t="s">
        <v>43</v>
      </c>
      <c r="T7" s="13" t="s">
        <v>44</v>
      </c>
      <c r="U7" s="13" t="s">
        <v>45</v>
      </c>
    </row>
    <row r="8" spans="1:21" ht="15" customHeight="1">
      <c r="A8" s="65" t="s">
        <v>46</v>
      </c>
      <c r="B8" s="66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47</v>
      </c>
      <c r="C9" s="25">
        <v>5258</v>
      </c>
      <c r="D9" s="25">
        <v>0</v>
      </c>
      <c r="E9" s="25">
        <v>712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5563</v>
      </c>
      <c r="K9" s="27">
        <v>62051.28</v>
      </c>
      <c r="L9" s="28">
        <f aca="true" t="shared" si="1" ref="L9:L26">C9+D9+E9+F9-(I9+J9)+K9</f>
        <v>62458.28</v>
      </c>
      <c r="M9" s="25">
        <v>4895</v>
      </c>
      <c r="N9" s="29">
        <v>57</v>
      </c>
      <c r="O9" s="25">
        <v>0</v>
      </c>
      <c r="P9" s="25">
        <v>0</v>
      </c>
      <c r="Q9" s="25">
        <v>0</v>
      </c>
      <c r="R9" s="25">
        <v>0</v>
      </c>
      <c r="S9" s="25">
        <v>57082.28</v>
      </c>
      <c r="T9" s="30">
        <v>424</v>
      </c>
      <c r="U9" s="31">
        <f aca="true" t="shared" si="2" ref="U9:U19">SUM(M9:T9)</f>
        <v>62458.28</v>
      </c>
    </row>
    <row r="10" spans="1:21" ht="15" customHeight="1">
      <c r="A10" s="17">
        <v>2</v>
      </c>
      <c r="B10" s="17" t="s">
        <v>48</v>
      </c>
      <c r="C10" s="25">
        <v>18211</v>
      </c>
      <c r="D10" s="25">
        <v>0</v>
      </c>
      <c r="E10" s="25">
        <v>0</v>
      </c>
      <c r="F10" s="25">
        <v>0</v>
      </c>
      <c r="G10" s="25">
        <v>10632</v>
      </c>
      <c r="H10" s="25">
        <v>10839</v>
      </c>
      <c r="I10" s="26">
        <f t="shared" si="0"/>
        <v>207</v>
      </c>
      <c r="J10" s="25">
        <v>17524</v>
      </c>
      <c r="K10" s="27">
        <v>9431</v>
      </c>
      <c r="L10" s="28">
        <f t="shared" si="1"/>
        <v>9911</v>
      </c>
      <c r="M10" s="25">
        <v>7153</v>
      </c>
      <c r="N10" s="29">
        <v>0</v>
      </c>
      <c r="O10" s="25">
        <v>2595</v>
      </c>
      <c r="P10" s="25">
        <v>0</v>
      </c>
      <c r="Q10" s="25">
        <v>136</v>
      </c>
      <c r="R10" s="25">
        <v>0</v>
      </c>
      <c r="S10" s="25">
        <v>0</v>
      </c>
      <c r="T10" s="30">
        <v>27</v>
      </c>
      <c r="U10" s="31">
        <f t="shared" si="2"/>
        <v>9911</v>
      </c>
    </row>
    <row r="11" spans="1:21" ht="15" customHeight="1">
      <c r="A11" s="18">
        <v>3</v>
      </c>
      <c r="B11" s="18" t="s">
        <v>49</v>
      </c>
      <c r="C11" s="25">
        <v>251126</v>
      </c>
      <c r="D11" s="25">
        <v>31510</v>
      </c>
      <c r="E11" s="25">
        <v>0</v>
      </c>
      <c r="F11" s="25">
        <v>0</v>
      </c>
      <c r="G11" s="25">
        <v>124584</v>
      </c>
      <c r="H11" s="25">
        <v>91137</v>
      </c>
      <c r="I11" s="26">
        <f t="shared" si="0"/>
        <v>-33447</v>
      </c>
      <c r="J11" s="25">
        <v>316083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50</v>
      </c>
      <c r="C12" s="25">
        <v>48710</v>
      </c>
      <c r="D12" s="25">
        <v>0</v>
      </c>
      <c r="E12" s="25">
        <v>0</v>
      </c>
      <c r="F12" s="25">
        <v>0</v>
      </c>
      <c r="G12" s="25">
        <v>59883</v>
      </c>
      <c r="H12" s="25">
        <v>55125</v>
      </c>
      <c r="I12" s="26">
        <f t="shared" si="0"/>
        <v>-4758</v>
      </c>
      <c r="J12" s="25">
        <v>38209</v>
      </c>
      <c r="K12" s="27">
        <v>540</v>
      </c>
      <c r="L12" s="28">
        <f t="shared" si="1"/>
        <v>15799</v>
      </c>
      <c r="M12" s="25">
        <v>0</v>
      </c>
      <c r="N12" s="29">
        <v>0</v>
      </c>
      <c r="O12" s="25">
        <v>7431</v>
      </c>
      <c r="P12" s="25">
        <v>0</v>
      </c>
      <c r="Q12" s="25">
        <v>0</v>
      </c>
      <c r="R12" s="25">
        <v>8368</v>
      </c>
      <c r="S12" s="25">
        <v>0</v>
      </c>
      <c r="T12" s="30">
        <v>0</v>
      </c>
      <c r="U12" s="31">
        <f t="shared" si="2"/>
        <v>15799</v>
      </c>
    </row>
    <row r="13" spans="1:21" ht="15" customHeight="1">
      <c r="A13" s="17">
        <v>5</v>
      </c>
      <c r="B13" s="17" t="s">
        <v>51</v>
      </c>
      <c r="C13" s="25">
        <v>26859</v>
      </c>
      <c r="D13" s="25">
        <v>0</v>
      </c>
      <c r="E13" s="25">
        <v>0</v>
      </c>
      <c r="F13" s="25">
        <v>65254</v>
      </c>
      <c r="G13" s="25">
        <v>35248.22</v>
      </c>
      <c r="H13" s="25">
        <v>58245</v>
      </c>
      <c r="I13" s="26">
        <f t="shared" si="0"/>
        <v>22996.78</v>
      </c>
      <c r="J13" s="25">
        <v>57993</v>
      </c>
      <c r="K13" s="27">
        <v>46921.78</v>
      </c>
      <c r="L13" s="28">
        <f t="shared" si="1"/>
        <v>58045</v>
      </c>
      <c r="M13" s="25">
        <v>0</v>
      </c>
      <c r="N13" s="29">
        <v>0</v>
      </c>
      <c r="O13" s="25">
        <v>0</v>
      </c>
      <c r="P13" s="25">
        <v>0</v>
      </c>
      <c r="Q13" s="25">
        <v>0</v>
      </c>
      <c r="R13" s="25">
        <v>58045</v>
      </c>
      <c r="S13" s="25">
        <v>0</v>
      </c>
      <c r="T13" s="30">
        <v>0</v>
      </c>
      <c r="U13" s="31">
        <f t="shared" si="2"/>
        <v>58045</v>
      </c>
    </row>
    <row r="14" spans="1:21" ht="15" customHeight="1">
      <c r="A14" s="17">
        <v>6</v>
      </c>
      <c r="B14" s="17" t="s">
        <v>52</v>
      </c>
      <c r="C14" s="25">
        <v>33014</v>
      </c>
      <c r="D14" s="25">
        <v>0</v>
      </c>
      <c r="E14" s="25">
        <v>0</v>
      </c>
      <c r="F14" s="25">
        <v>0</v>
      </c>
      <c r="G14" s="25">
        <v>7043</v>
      </c>
      <c r="H14" s="25">
        <v>9436</v>
      </c>
      <c r="I14" s="26">
        <f t="shared" si="0"/>
        <v>2393</v>
      </c>
      <c r="J14" s="25">
        <v>34163</v>
      </c>
      <c r="K14" s="27">
        <v>27109</v>
      </c>
      <c r="L14" s="28">
        <f t="shared" si="1"/>
        <v>23567</v>
      </c>
      <c r="M14" s="25">
        <v>22536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1031</v>
      </c>
      <c r="T14" s="30">
        <v>0</v>
      </c>
      <c r="U14" s="31">
        <f t="shared" si="2"/>
        <v>23567</v>
      </c>
    </row>
    <row r="15" spans="1:21" ht="15" customHeight="1">
      <c r="A15" s="17">
        <v>7</v>
      </c>
      <c r="B15" s="17" t="s">
        <v>53</v>
      </c>
      <c r="C15" s="25">
        <v>9988</v>
      </c>
      <c r="D15" s="25">
        <v>0</v>
      </c>
      <c r="E15" s="25">
        <v>0</v>
      </c>
      <c r="F15" s="25">
        <v>3059.05</v>
      </c>
      <c r="G15" s="25">
        <v>8058.43</v>
      </c>
      <c r="H15" s="25">
        <v>10264.69</v>
      </c>
      <c r="I15" s="26">
        <f t="shared" si="0"/>
        <v>2206.26</v>
      </c>
      <c r="J15" s="25">
        <v>7922.79</v>
      </c>
      <c r="K15" s="27">
        <v>0</v>
      </c>
      <c r="L15" s="28">
        <f t="shared" si="1"/>
        <v>2918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2918</v>
      </c>
      <c r="T15" s="30">
        <v>0</v>
      </c>
      <c r="U15" s="31">
        <f t="shared" si="2"/>
        <v>2918</v>
      </c>
    </row>
    <row r="16" spans="1:21" ht="15" customHeight="1">
      <c r="A16" s="17">
        <v>8</v>
      </c>
      <c r="B16" s="17" t="s">
        <v>54</v>
      </c>
      <c r="C16" s="25">
        <v>2578</v>
      </c>
      <c r="D16" s="25">
        <v>7854.92</v>
      </c>
      <c r="E16" s="25">
        <v>0</v>
      </c>
      <c r="F16" s="25">
        <v>99</v>
      </c>
      <c r="G16" s="25">
        <v>33190.64</v>
      </c>
      <c r="H16" s="25">
        <v>31616.03</v>
      </c>
      <c r="I16" s="26">
        <f t="shared" si="0"/>
        <v>-1574.6100000000006</v>
      </c>
      <c r="J16" s="25">
        <v>8041.09</v>
      </c>
      <c r="K16" s="27">
        <v>8749</v>
      </c>
      <c r="L16" s="28">
        <f t="shared" si="1"/>
        <v>12814.44</v>
      </c>
      <c r="M16" s="25">
        <v>0</v>
      </c>
      <c r="N16" s="29">
        <v>1486.44</v>
      </c>
      <c r="O16" s="25">
        <v>2050</v>
      </c>
      <c r="P16" s="25">
        <v>0</v>
      </c>
      <c r="Q16" s="25">
        <v>5986</v>
      </c>
      <c r="R16" s="25">
        <v>0</v>
      </c>
      <c r="S16" s="25">
        <v>3292</v>
      </c>
      <c r="T16" s="30">
        <v>0</v>
      </c>
      <c r="U16" s="31">
        <f t="shared" si="2"/>
        <v>12814.44</v>
      </c>
    </row>
    <row r="17" spans="1:21" ht="15" customHeight="1">
      <c r="A17" s="17">
        <v>9</v>
      </c>
      <c r="B17" s="17" t="s">
        <v>55</v>
      </c>
      <c r="C17" s="25">
        <v>0</v>
      </c>
      <c r="D17" s="25">
        <v>0</v>
      </c>
      <c r="E17" s="25">
        <v>304</v>
      </c>
      <c r="F17" s="25">
        <v>0</v>
      </c>
      <c r="G17" s="25">
        <v>10880</v>
      </c>
      <c r="H17" s="25">
        <v>13432</v>
      </c>
      <c r="I17" s="26">
        <f t="shared" si="0"/>
        <v>2552</v>
      </c>
      <c r="J17" s="25">
        <v>0</v>
      </c>
      <c r="K17" s="27">
        <v>3129</v>
      </c>
      <c r="L17" s="28">
        <f t="shared" si="1"/>
        <v>881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881</v>
      </c>
      <c r="U17" s="31">
        <f t="shared" si="2"/>
        <v>881</v>
      </c>
    </row>
    <row r="18" spans="1:21" ht="15" customHeight="1">
      <c r="A18" s="17">
        <v>10</v>
      </c>
      <c r="B18" s="17" t="s">
        <v>56</v>
      </c>
      <c r="C18" s="25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57</v>
      </c>
      <c r="C19" s="25">
        <v>0</v>
      </c>
      <c r="D19" s="25">
        <v>0</v>
      </c>
      <c r="E19" s="25">
        <v>0</v>
      </c>
      <c r="F19" s="25">
        <v>14122.33</v>
      </c>
      <c r="G19" s="25">
        <v>17071.02</v>
      </c>
      <c r="H19" s="25">
        <v>21712.91</v>
      </c>
      <c r="I19" s="26">
        <f t="shared" si="0"/>
        <v>4641.889999999999</v>
      </c>
      <c r="J19" s="25">
        <v>5796.17</v>
      </c>
      <c r="K19" s="27">
        <v>6824.22</v>
      </c>
      <c r="L19" s="28">
        <f t="shared" si="1"/>
        <v>10508.490000000002</v>
      </c>
      <c r="M19" s="25">
        <v>0</v>
      </c>
      <c r="N19" s="29">
        <v>0</v>
      </c>
      <c r="O19" s="25">
        <v>0</v>
      </c>
      <c r="P19" s="25">
        <v>0</v>
      </c>
      <c r="Q19" s="25">
        <v>2279.29</v>
      </c>
      <c r="R19" s="25">
        <v>4625.77</v>
      </c>
      <c r="S19" s="25">
        <v>3603.43</v>
      </c>
      <c r="T19" s="30">
        <v>0</v>
      </c>
      <c r="U19" s="31">
        <f t="shared" si="2"/>
        <v>10508.49</v>
      </c>
    </row>
    <row r="20" spans="1:21" ht="15" customHeight="1">
      <c r="A20" s="19"/>
      <c r="B20" s="19" t="s">
        <v>58</v>
      </c>
      <c r="C20" s="32">
        <f aca="true" t="shared" si="3" ref="C20:K20">SUM(C9:C19)</f>
        <v>395744</v>
      </c>
      <c r="D20" s="32">
        <f t="shared" si="3"/>
        <v>39364.92</v>
      </c>
      <c r="E20" s="32">
        <f t="shared" si="3"/>
        <v>1016</v>
      </c>
      <c r="F20" s="32">
        <f t="shared" si="3"/>
        <v>82534.38</v>
      </c>
      <c r="G20" s="32">
        <f t="shared" si="3"/>
        <v>306590.31</v>
      </c>
      <c r="H20" s="32">
        <f t="shared" si="3"/>
        <v>301807.62999999995</v>
      </c>
      <c r="I20" s="32">
        <f t="shared" si="3"/>
        <v>-4782.680000000002</v>
      </c>
      <c r="J20" s="32">
        <f t="shared" si="3"/>
        <v>491295.05</v>
      </c>
      <c r="K20" s="32">
        <f t="shared" si="3"/>
        <v>164755.28</v>
      </c>
      <c r="L20" s="33">
        <f t="shared" si="1"/>
        <v>196902.21</v>
      </c>
      <c r="M20" s="32">
        <f aca="true" t="shared" si="4" ref="M20:U20">SUM(M9:M19)</f>
        <v>34584</v>
      </c>
      <c r="N20" s="32">
        <f t="shared" si="4"/>
        <v>1543.44</v>
      </c>
      <c r="O20" s="32">
        <f t="shared" si="4"/>
        <v>12076</v>
      </c>
      <c r="P20" s="32">
        <f t="shared" si="4"/>
        <v>0</v>
      </c>
      <c r="Q20" s="32">
        <f t="shared" si="4"/>
        <v>8401.29</v>
      </c>
      <c r="R20" s="32">
        <f t="shared" si="4"/>
        <v>71038.77</v>
      </c>
      <c r="S20" s="32">
        <f t="shared" si="4"/>
        <v>67926.70999999999</v>
      </c>
      <c r="T20" s="32">
        <f t="shared" si="4"/>
        <v>1332</v>
      </c>
      <c r="U20" s="34">
        <f t="shared" si="4"/>
        <v>196902.21</v>
      </c>
    </row>
    <row r="21" spans="1:21" ht="15" customHeight="1">
      <c r="A21" s="17">
        <v>12</v>
      </c>
      <c r="B21" s="17" t="s">
        <v>59</v>
      </c>
      <c r="C21" s="25">
        <v>0</v>
      </c>
      <c r="D21" s="25">
        <v>24571</v>
      </c>
      <c r="E21" s="25">
        <v>204</v>
      </c>
      <c r="F21" s="25">
        <v>0</v>
      </c>
      <c r="G21" s="25">
        <v>11618</v>
      </c>
      <c r="H21" s="25">
        <v>11271</v>
      </c>
      <c r="I21" s="26">
        <f>+H21-G21</f>
        <v>-347</v>
      </c>
      <c r="J21" s="25">
        <v>36807</v>
      </c>
      <c r="K21" s="27">
        <v>46806</v>
      </c>
      <c r="L21" s="28">
        <f t="shared" si="1"/>
        <v>35121</v>
      </c>
      <c r="M21" s="25">
        <v>11988</v>
      </c>
      <c r="N21" s="29">
        <v>0</v>
      </c>
      <c r="O21" s="25">
        <v>13188</v>
      </c>
      <c r="P21" s="25">
        <v>0</v>
      </c>
      <c r="Q21" s="25">
        <v>9158</v>
      </c>
      <c r="R21" s="25">
        <v>0</v>
      </c>
      <c r="S21" s="25">
        <v>787</v>
      </c>
      <c r="T21" s="30">
        <v>0</v>
      </c>
      <c r="U21" s="31">
        <f>SUM(M21:T21)</f>
        <v>35121</v>
      </c>
    </row>
    <row r="22" spans="1:21" ht="15" customHeight="1">
      <c r="A22" s="17">
        <v>13</v>
      </c>
      <c r="B22" s="17" t="s">
        <v>60</v>
      </c>
      <c r="C22" s="25">
        <v>1354</v>
      </c>
      <c r="D22" s="25">
        <v>3492</v>
      </c>
      <c r="E22" s="25">
        <v>1298</v>
      </c>
      <c r="F22" s="25">
        <v>5016</v>
      </c>
      <c r="G22" s="25">
        <v>77575.2</v>
      </c>
      <c r="H22" s="25">
        <v>78680.2</v>
      </c>
      <c r="I22" s="26">
        <f>+H22-G22</f>
        <v>1105</v>
      </c>
      <c r="J22" s="25">
        <v>37647</v>
      </c>
      <c r="K22" s="27">
        <v>141007</v>
      </c>
      <c r="L22" s="28">
        <f t="shared" si="1"/>
        <v>113415</v>
      </c>
      <c r="M22" s="25">
        <v>92547</v>
      </c>
      <c r="N22" s="29">
        <v>0</v>
      </c>
      <c r="O22" s="25">
        <v>6005</v>
      </c>
      <c r="P22" s="25">
        <v>0</v>
      </c>
      <c r="Q22" s="25">
        <v>0</v>
      </c>
      <c r="R22" s="25">
        <v>14863</v>
      </c>
      <c r="S22" s="25">
        <v>0</v>
      </c>
      <c r="T22" s="30">
        <v>0</v>
      </c>
      <c r="U22" s="31">
        <f>SUM(M22:T22)</f>
        <v>113415</v>
      </c>
    </row>
    <row r="23" spans="1:21" ht="15" customHeight="1">
      <c r="A23" s="17">
        <v>14</v>
      </c>
      <c r="B23" s="17" t="s">
        <v>61</v>
      </c>
      <c r="C23" s="25">
        <v>0</v>
      </c>
      <c r="D23" s="25">
        <v>0</v>
      </c>
      <c r="E23" s="25">
        <v>8605</v>
      </c>
      <c r="F23" s="25">
        <v>4093</v>
      </c>
      <c r="G23" s="25">
        <v>21034</v>
      </c>
      <c r="H23" s="25">
        <v>26479</v>
      </c>
      <c r="I23" s="26">
        <f>+H23-G23</f>
        <v>5445</v>
      </c>
      <c r="J23" s="25">
        <v>26004</v>
      </c>
      <c r="K23" s="27">
        <v>19990</v>
      </c>
      <c r="L23" s="28">
        <f t="shared" si="1"/>
        <v>1239</v>
      </c>
      <c r="M23" s="25">
        <v>0</v>
      </c>
      <c r="N23" s="29">
        <v>0</v>
      </c>
      <c r="O23" s="25">
        <v>0</v>
      </c>
      <c r="P23" s="25">
        <v>0</v>
      </c>
      <c r="Q23" s="25">
        <v>1239</v>
      </c>
      <c r="R23" s="25">
        <v>0</v>
      </c>
      <c r="S23" s="25">
        <v>0</v>
      </c>
      <c r="T23" s="30">
        <v>0</v>
      </c>
      <c r="U23" s="31">
        <f>SUM(M23:T23)</f>
        <v>1239</v>
      </c>
    </row>
    <row r="24" spans="1:21" ht="15" customHeight="1">
      <c r="A24" s="19"/>
      <c r="B24" s="19" t="s">
        <v>62</v>
      </c>
      <c r="C24" s="32">
        <f aca="true" t="shared" si="5" ref="C24:K24">SUM(C21:C23)</f>
        <v>1354</v>
      </c>
      <c r="D24" s="32">
        <f t="shared" si="5"/>
        <v>28063</v>
      </c>
      <c r="E24" s="32">
        <f t="shared" si="5"/>
        <v>10107</v>
      </c>
      <c r="F24" s="32">
        <f t="shared" si="5"/>
        <v>9109</v>
      </c>
      <c r="G24" s="32">
        <f t="shared" si="5"/>
        <v>110227.2</v>
      </c>
      <c r="H24" s="32">
        <f t="shared" si="5"/>
        <v>116430.2</v>
      </c>
      <c r="I24" s="32">
        <f t="shared" si="5"/>
        <v>6203</v>
      </c>
      <c r="J24" s="32">
        <f t="shared" si="5"/>
        <v>100458</v>
      </c>
      <c r="K24" s="35">
        <f t="shared" si="5"/>
        <v>207803</v>
      </c>
      <c r="L24" s="33">
        <f t="shared" si="1"/>
        <v>149775</v>
      </c>
      <c r="M24" s="32">
        <f aca="true" t="shared" si="6" ref="M24:U24">SUM(M21:M23)</f>
        <v>104535</v>
      </c>
      <c r="N24" s="32">
        <f t="shared" si="6"/>
        <v>0</v>
      </c>
      <c r="O24" s="32">
        <f t="shared" si="6"/>
        <v>19193</v>
      </c>
      <c r="P24" s="32">
        <f t="shared" si="6"/>
        <v>0</v>
      </c>
      <c r="Q24" s="32">
        <f t="shared" si="6"/>
        <v>10397</v>
      </c>
      <c r="R24" s="32">
        <f t="shared" si="6"/>
        <v>14863</v>
      </c>
      <c r="S24" s="32">
        <f t="shared" si="6"/>
        <v>787</v>
      </c>
      <c r="T24" s="32">
        <f t="shared" si="6"/>
        <v>0</v>
      </c>
      <c r="U24" s="34">
        <f t="shared" si="6"/>
        <v>149775</v>
      </c>
    </row>
    <row r="25" spans="1:21" ht="15" customHeight="1">
      <c r="A25" s="17">
        <v>15</v>
      </c>
      <c r="B25" s="17" t="s">
        <v>63</v>
      </c>
      <c r="C25" s="25">
        <v>9306</v>
      </c>
      <c r="D25" s="25">
        <v>962.63</v>
      </c>
      <c r="E25" s="25">
        <v>1312.19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962.63</v>
      </c>
      <c r="K25" s="27">
        <v>0</v>
      </c>
      <c r="L25" s="28">
        <f t="shared" si="1"/>
        <v>10618.19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10618.19</v>
      </c>
      <c r="T25" s="30">
        <v>0</v>
      </c>
      <c r="U25" s="31">
        <f>SUM(M25:T25)</f>
        <v>10618.19</v>
      </c>
    </row>
    <row r="26" spans="1:21" ht="15" customHeight="1">
      <c r="A26" s="17">
        <v>16</v>
      </c>
      <c r="B26" s="17" t="s">
        <v>64</v>
      </c>
      <c r="C26" s="25">
        <v>0</v>
      </c>
      <c r="D26" s="25">
        <v>2583</v>
      </c>
      <c r="E26" s="25">
        <v>0</v>
      </c>
      <c r="F26" s="25">
        <v>0</v>
      </c>
      <c r="G26" s="25">
        <v>2827</v>
      </c>
      <c r="H26" s="25">
        <v>2154</v>
      </c>
      <c r="I26" s="26">
        <f>+H26-G26</f>
        <v>-673</v>
      </c>
      <c r="J26" s="25">
        <v>3256</v>
      </c>
      <c r="K26" s="27">
        <v>3256</v>
      </c>
      <c r="L26" s="28">
        <f t="shared" si="1"/>
        <v>3256</v>
      </c>
      <c r="M26" s="25">
        <v>3256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3256</v>
      </c>
    </row>
    <row r="27" spans="1:21" ht="15" customHeight="1">
      <c r="A27" s="19"/>
      <c r="B27" s="19" t="s">
        <v>65</v>
      </c>
      <c r="C27" s="32">
        <f aca="true" t="shared" si="7" ref="C27:I27">SUM(C25:C26)</f>
        <v>9306</v>
      </c>
      <c r="D27" s="32">
        <f t="shared" si="7"/>
        <v>3545.63</v>
      </c>
      <c r="E27" s="32">
        <f t="shared" si="7"/>
        <v>1312.19</v>
      </c>
      <c r="F27" s="32">
        <f t="shared" si="7"/>
        <v>0</v>
      </c>
      <c r="G27" s="32">
        <f t="shared" si="7"/>
        <v>2827</v>
      </c>
      <c r="H27" s="32">
        <f t="shared" si="7"/>
        <v>2154</v>
      </c>
      <c r="I27" s="32">
        <f t="shared" si="7"/>
        <v>-673</v>
      </c>
      <c r="J27" s="32">
        <f>K27+L27-(C27+D27+E27+F27)</f>
        <v>3928.999999999998</v>
      </c>
      <c r="K27" s="32">
        <f>SUM(J25:J26)</f>
        <v>4218.63</v>
      </c>
      <c r="L27" s="32">
        <f aca="true" t="shared" si="8" ref="L27:U27">SUM(L25:L26)</f>
        <v>13874.19</v>
      </c>
      <c r="M27" s="32">
        <f t="shared" si="8"/>
        <v>3256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10618.19</v>
      </c>
      <c r="T27" s="32">
        <f t="shared" si="8"/>
        <v>0</v>
      </c>
      <c r="U27" s="34">
        <f t="shared" si="8"/>
        <v>13874.19</v>
      </c>
    </row>
    <row r="28" spans="1:21" ht="15" customHeight="1">
      <c r="A28" s="20"/>
      <c r="B28" s="20" t="s">
        <v>66</v>
      </c>
      <c r="C28" s="38">
        <f aca="true" t="shared" si="9" ref="C28:U28">+C20+C24+C27</f>
        <v>406404</v>
      </c>
      <c r="D28" s="38">
        <f t="shared" si="9"/>
        <v>70973.55</v>
      </c>
      <c r="E28" s="38">
        <f t="shared" si="9"/>
        <v>12435.19</v>
      </c>
      <c r="F28" s="38">
        <f t="shared" si="9"/>
        <v>91643.38</v>
      </c>
      <c r="G28" s="38">
        <f t="shared" si="9"/>
        <v>419644.51</v>
      </c>
      <c r="H28" s="38">
        <f t="shared" si="9"/>
        <v>420391.82999999996</v>
      </c>
      <c r="I28" s="38">
        <f t="shared" si="9"/>
        <v>747.3199999999979</v>
      </c>
      <c r="J28" s="38">
        <f t="shared" si="9"/>
        <v>595682.05</v>
      </c>
      <c r="K28" s="38">
        <f t="shared" si="9"/>
        <v>376776.91000000003</v>
      </c>
      <c r="L28" s="38">
        <f t="shared" si="9"/>
        <v>360551.39999999997</v>
      </c>
      <c r="M28" s="38">
        <f t="shared" si="9"/>
        <v>142375</v>
      </c>
      <c r="N28" s="38">
        <f t="shared" si="9"/>
        <v>1543.44</v>
      </c>
      <c r="O28" s="38">
        <f t="shared" si="9"/>
        <v>31269</v>
      </c>
      <c r="P28" s="38">
        <f t="shared" si="9"/>
        <v>0</v>
      </c>
      <c r="Q28" s="38">
        <f t="shared" si="9"/>
        <v>18798.29</v>
      </c>
      <c r="R28" s="38">
        <f t="shared" si="9"/>
        <v>85901.77</v>
      </c>
      <c r="S28" s="38">
        <f t="shared" si="9"/>
        <v>79331.9</v>
      </c>
      <c r="T28" s="38">
        <f t="shared" si="9"/>
        <v>1332</v>
      </c>
      <c r="U28" s="39">
        <f t="shared" si="9"/>
        <v>360551.39999999997</v>
      </c>
    </row>
  </sheetData>
  <sheetProtection selectLockedCells="1" selectUnlockedCells="1"/>
  <mergeCells count="29"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3.7109375" style="0" customWidth="1"/>
    <col min="2" max="2" width="22.8515625" style="0" customWidth="1"/>
    <col min="3" max="6" width="9.7109375" style="0" customWidth="1"/>
    <col min="7" max="7" width="11.00390625" style="0" customWidth="1"/>
    <col min="8" max="8" width="11.28125" style="0" customWidth="1"/>
    <col min="9" max="9" width="10.57421875" style="0" customWidth="1"/>
    <col min="10" max="10" width="11.8515625" style="0" customWidth="1"/>
    <col min="11" max="11" width="11.421875" style="0" customWidth="1"/>
    <col min="12" max="12" width="10.8515625" style="0" customWidth="1"/>
    <col min="13" max="16" width="9.7109375" style="0" customWidth="1"/>
    <col min="17" max="17" width="11.7109375" style="0" customWidth="1"/>
    <col min="18" max="20" width="9.7109375" style="0" customWidth="1"/>
    <col min="21" max="21" width="11.71093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3"/>
      <c r="B3" s="3"/>
      <c r="C3" s="68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9" t="s">
        <v>5</v>
      </c>
      <c r="N3" s="69"/>
      <c r="O3" s="69"/>
      <c r="P3" s="69"/>
      <c r="Q3" s="69"/>
      <c r="R3" s="69"/>
      <c r="S3" s="69"/>
      <c r="T3" s="69"/>
      <c r="U3" s="69"/>
    </row>
    <row r="4" spans="1:21" ht="12.75" customHeight="1">
      <c r="A4" s="77" t="s">
        <v>81</v>
      </c>
      <c r="B4" s="78"/>
      <c r="C4" s="71" t="s">
        <v>6</v>
      </c>
      <c r="D4" s="72" t="s">
        <v>7</v>
      </c>
      <c r="E4" s="71" t="s">
        <v>8</v>
      </c>
      <c r="F4" s="72" t="s">
        <v>9</v>
      </c>
      <c r="G4" s="71" t="s">
        <v>10</v>
      </c>
      <c r="H4" s="72" t="s">
        <v>11</v>
      </c>
      <c r="I4" s="71" t="s">
        <v>12</v>
      </c>
      <c r="J4" s="72" t="s">
        <v>13</v>
      </c>
      <c r="K4" s="71" t="s">
        <v>14</v>
      </c>
      <c r="L4" s="72" t="s">
        <v>15</v>
      </c>
      <c r="M4" s="71" t="s">
        <v>16</v>
      </c>
      <c r="N4" s="72" t="s">
        <v>17</v>
      </c>
      <c r="O4" s="71" t="s">
        <v>18</v>
      </c>
      <c r="P4" s="72" t="s">
        <v>19</v>
      </c>
      <c r="Q4" s="71" t="s">
        <v>20</v>
      </c>
      <c r="R4" s="72" t="s">
        <v>21</v>
      </c>
      <c r="S4" s="71" t="s">
        <v>22</v>
      </c>
      <c r="T4" s="72" t="s">
        <v>23</v>
      </c>
      <c r="U4" s="71" t="s">
        <v>24</v>
      </c>
    </row>
    <row r="5" spans="1:21" ht="15.75" customHeight="1">
      <c r="A5" s="79" t="s">
        <v>79</v>
      </c>
      <c r="B5" s="80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</row>
    <row r="6" spans="1:21" ht="136.5" customHeight="1">
      <c r="A6" s="75"/>
      <c r="B6" s="76"/>
      <c r="C6" s="71"/>
      <c r="D6" s="72"/>
      <c r="E6" s="71"/>
      <c r="F6" s="72"/>
      <c r="G6" s="71"/>
      <c r="H6" s="7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</row>
    <row r="7" spans="1:21" ht="15" customHeight="1">
      <c r="A7" s="16" t="s">
        <v>25</v>
      </c>
      <c r="B7" s="23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  <c r="P7" s="4" t="s">
        <v>40</v>
      </c>
      <c r="Q7" s="4" t="s">
        <v>41</v>
      </c>
      <c r="R7" s="4" t="s">
        <v>42</v>
      </c>
      <c r="S7" s="4" t="s">
        <v>43</v>
      </c>
      <c r="T7" s="4" t="s">
        <v>44</v>
      </c>
      <c r="U7" s="4" t="s">
        <v>45</v>
      </c>
    </row>
    <row r="8" spans="1:21" ht="15" customHeight="1">
      <c r="A8" s="65" t="s">
        <v>67</v>
      </c>
      <c r="B8" s="65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68</v>
      </c>
      <c r="C9" s="2"/>
      <c r="D9" s="40">
        <v>22597</v>
      </c>
      <c r="E9" s="40">
        <v>0</v>
      </c>
      <c r="F9" s="40">
        <v>0</v>
      </c>
      <c r="G9" s="41">
        <v>11207</v>
      </c>
      <c r="H9" s="40">
        <v>16164</v>
      </c>
      <c r="I9" s="42">
        <f aca="true" t="shared" si="0" ref="I9:I17">+H9-G9</f>
        <v>4957</v>
      </c>
      <c r="J9" s="43"/>
      <c r="K9" s="41">
        <v>81451</v>
      </c>
      <c r="L9" s="42">
        <f aca="true" t="shared" si="1" ref="L9:L17">+C9+D9+E9+F9-I9-J9+K9</f>
        <v>99091</v>
      </c>
      <c r="M9" s="41">
        <v>0</v>
      </c>
      <c r="N9" s="43"/>
      <c r="O9" s="41">
        <v>13660</v>
      </c>
      <c r="P9" s="41">
        <v>0</v>
      </c>
      <c r="Q9" s="41">
        <v>34396</v>
      </c>
      <c r="R9" s="41">
        <v>27016</v>
      </c>
      <c r="S9" s="41">
        <v>0</v>
      </c>
      <c r="T9" s="41">
        <v>24019</v>
      </c>
      <c r="U9" s="42">
        <f aca="true" t="shared" si="2" ref="U9:U17">SUM(M9:T9)</f>
        <v>99091</v>
      </c>
    </row>
    <row r="10" spans="1:21" ht="15" customHeight="1">
      <c r="A10" s="1">
        <v>18</v>
      </c>
      <c r="B10" s="1" t="s">
        <v>69</v>
      </c>
      <c r="C10" s="2"/>
      <c r="D10" s="40">
        <v>12341</v>
      </c>
      <c r="E10" s="40">
        <v>0</v>
      </c>
      <c r="F10" s="40">
        <v>0</v>
      </c>
      <c r="G10" s="41">
        <v>23858.42</v>
      </c>
      <c r="H10" s="40">
        <v>16014.27</v>
      </c>
      <c r="I10" s="42">
        <f t="shared" si="0"/>
        <v>-7844.149999999998</v>
      </c>
      <c r="J10" s="43"/>
      <c r="K10" s="41">
        <v>47859</v>
      </c>
      <c r="L10" s="42">
        <f t="shared" si="1"/>
        <v>68044.15</v>
      </c>
      <c r="M10" s="41">
        <v>1</v>
      </c>
      <c r="N10" s="43"/>
      <c r="O10" s="41">
        <v>11354</v>
      </c>
      <c r="P10" s="41">
        <v>0</v>
      </c>
      <c r="Q10" s="41">
        <v>20389</v>
      </c>
      <c r="R10" s="41">
        <v>19554</v>
      </c>
      <c r="S10" s="41">
        <v>603.15</v>
      </c>
      <c r="T10" s="41">
        <v>16143</v>
      </c>
      <c r="U10" s="42">
        <f t="shared" si="2"/>
        <v>68044.15</v>
      </c>
    </row>
    <row r="11" spans="1:21" ht="15" customHeight="1">
      <c r="A11" s="1">
        <v>19</v>
      </c>
      <c r="B11" s="1" t="s">
        <v>70</v>
      </c>
      <c r="C11" s="2"/>
      <c r="D11" s="40">
        <v>5912.54</v>
      </c>
      <c r="E11" s="40">
        <v>0</v>
      </c>
      <c r="F11" s="40">
        <v>0</v>
      </c>
      <c r="G11" s="41">
        <v>7781.14</v>
      </c>
      <c r="H11" s="40">
        <v>4727.19</v>
      </c>
      <c r="I11" s="42">
        <f t="shared" si="0"/>
        <v>-3053.9500000000007</v>
      </c>
      <c r="J11" s="43"/>
      <c r="K11" s="41">
        <v>12546</v>
      </c>
      <c r="L11" s="42">
        <f t="shared" si="1"/>
        <v>21512.49</v>
      </c>
      <c r="M11" s="41">
        <v>0</v>
      </c>
      <c r="N11" s="43"/>
      <c r="O11" s="41">
        <v>5084</v>
      </c>
      <c r="P11" s="41">
        <v>0</v>
      </c>
      <c r="Q11" s="41">
        <v>1128</v>
      </c>
      <c r="R11" s="41">
        <v>0</v>
      </c>
      <c r="S11" s="41">
        <v>0</v>
      </c>
      <c r="T11" s="41">
        <v>15300.49</v>
      </c>
      <c r="U11" s="42">
        <f t="shared" si="2"/>
        <v>21512.489999999998</v>
      </c>
    </row>
    <row r="12" spans="1:21" ht="15" customHeight="1">
      <c r="A12" s="1">
        <v>20</v>
      </c>
      <c r="B12" s="1" t="s">
        <v>71</v>
      </c>
      <c r="C12" s="2"/>
      <c r="D12" s="40">
        <v>0</v>
      </c>
      <c r="E12" s="40">
        <v>0</v>
      </c>
      <c r="F12" s="40">
        <v>18371</v>
      </c>
      <c r="G12" s="41">
        <v>19549</v>
      </c>
      <c r="H12" s="40">
        <v>13095</v>
      </c>
      <c r="I12" s="42">
        <f t="shared" si="0"/>
        <v>-6454</v>
      </c>
      <c r="J12" s="43"/>
      <c r="K12" s="41">
        <v>27775</v>
      </c>
      <c r="L12" s="42">
        <f t="shared" si="1"/>
        <v>52600</v>
      </c>
      <c r="M12" s="41">
        <v>15184</v>
      </c>
      <c r="N12" s="43"/>
      <c r="O12" s="41">
        <v>0</v>
      </c>
      <c r="P12" s="41">
        <v>0</v>
      </c>
      <c r="Q12" s="41">
        <v>37416</v>
      </c>
      <c r="R12" s="41">
        <v>0</v>
      </c>
      <c r="S12" s="41">
        <v>0</v>
      </c>
      <c r="T12" s="41">
        <v>0</v>
      </c>
      <c r="U12" s="42">
        <f t="shared" si="2"/>
        <v>52600</v>
      </c>
    </row>
    <row r="13" spans="1:21" ht="15" customHeight="1">
      <c r="A13" s="1">
        <v>21</v>
      </c>
      <c r="B13" s="1" t="s">
        <v>72</v>
      </c>
      <c r="C13" s="2"/>
      <c r="D13" s="40">
        <v>0</v>
      </c>
      <c r="E13" s="40">
        <v>0</v>
      </c>
      <c r="F13" s="40">
        <v>0</v>
      </c>
      <c r="G13" s="41">
        <v>5807</v>
      </c>
      <c r="H13" s="40">
        <v>5327</v>
      </c>
      <c r="I13" s="42">
        <f t="shared" si="0"/>
        <v>-480</v>
      </c>
      <c r="J13" s="43"/>
      <c r="K13" s="41">
        <v>4132</v>
      </c>
      <c r="L13" s="42">
        <f t="shared" si="1"/>
        <v>4612</v>
      </c>
      <c r="M13" s="41">
        <v>0</v>
      </c>
      <c r="N13" s="43"/>
      <c r="O13" s="41">
        <v>0</v>
      </c>
      <c r="P13" s="41">
        <v>0</v>
      </c>
      <c r="Q13" s="41">
        <v>4612</v>
      </c>
      <c r="R13" s="41">
        <v>0</v>
      </c>
      <c r="S13" s="41">
        <v>0</v>
      </c>
      <c r="T13" s="41">
        <v>0</v>
      </c>
      <c r="U13" s="42">
        <f t="shared" si="2"/>
        <v>4612</v>
      </c>
    </row>
    <row r="14" spans="1:21" ht="15" customHeight="1">
      <c r="A14" s="1">
        <v>22</v>
      </c>
      <c r="B14" s="1" t="s">
        <v>73</v>
      </c>
      <c r="C14" s="2"/>
      <c r="D14" s="40">
        <v>0</v>
      </c>
      <c r="E14" s="40">
        <v>881</v>
      </c>
      <c r="F14" s="40">
        <v>0</v>
      </c>
      <c r="G14" s="41">
        <v>7085</v>
      </c>
      <c r="H14" s="40">
        <v>7626</v>
      </c>
      <c r="I14" s="42">
        <f t="shared" si="0"/>
        <v>541</v>
      </c>
      <c r="J14" s="43"/>
      <c r="K14" s="41">
        <v>657</v>
      </c>
      <c r="L14" s="42">
        <f t="shared" si="1"/>
        <v>997</v>
      </c>
      <c r="M14" s="41">
        <v>0</v>
      </c>
      <c r="N14" s="43"/>
      <c r="O14" s="41">
        <v>693</v>
      </c>
      <c r="P14" s="41">
        <v>0</v>
      </c>
      <c r="Q14" s="41">
        <v>0</v>
      </c>
      <c r="R14" s="41">
        <v>0</v>
      </c>
      <c r="S14" s="41">
        <v>0</v>
      </c>
      <c r="T14" s="41">
        <v>304</v>
      </c>
      <c r="U14" s="42">
        <f t="shared" si="2"/>
        <v>997</v>
      </c>
    </row>
    <row r="15" spans="1:21" ht="15" customHeight="1">
      <c r="A15" s="1">
        <v>23</v>
      </c>
      <c r="B15" s="1" t="s">
        <v>74</v>
      </c>
      <c r="C15" s="2"/>
      <c r="D15" s="40"/>
      <c r="E15" s="40"/>
      <c r="F15" s="40"/>
      <c r="G15" s="41"/>
      <c r="H15" s="40"/>
      <c r="I15" s="42">
        <f t="shared" si="0"/>
        <v>0</v>
      </c>
      <c r="J15" s="43"/>
      <c r="K15" s="41"/>
      <c r="L15" s="42">
        <f t="shared" si="1"/>
        <v>0</v>
      </c>
      <c r="M15" s="41"/>
      <c r="N15" s="43"/>
      <c r="O15" s="41"/>
      <c r="P15" s="41"/>
      <c r="Q15" s="41"/>
      <c r="R15" s="41"/>
      <c r="S15" s="41"/>
      <c r="T15" s="41"/>
      <c r="U15" s="42">
        <f t="shared" si="2"/>
        <v>0</v>
      </c>
    </row>
    <row r="16" spans="1:21" ht="15" customHeight="1">
      <c r="A16" s="1">
        <v>24</v>
      </c>
      <c r="B16" s="1" t="s">
        <v>75</v>
      </c>
      <c r="C16" s="2"/>
      <c r="D16" s="40">
        <v>891</v>
      </c>
      <c r="E16" s="40">
        <v>0</v>
      </c>
      <c r="F16" s="40">
        <v>0</v>
      </c>
      <c r="G16" s="40">
        <v>11953</v>
      </c>
      <c r="H16" s="40">
        <v>7485</v>
      </c>
      <c r="I16" s="42">
        <f t="shared" si="0"/>
        <v>-4468</v>
      </c>
      <c r="J16" s="43"/>
      <c r="K16" s="41">
        <v>7261</v>
      </c>
      <c r="L16" s="42">
        <f t="shared" si="1"/>
        <v>12620</v>
      </c>
      <c r="M16" s="41">
        <v>0</v>
      </c>
      <c r="N16" s="43"/>
      <c r="O16" s="41">
        <v>8635</v>
      </c>
      <c r="P16" s="41">
        <v>0</v>
      </c>
      <c r="Q16" s="41">
        <v>1470</v>
      </c>
      <c r="R16" s="41">
        <v>2515</v>
      </c>
      <c r="S16" s="41">
        <v>0</v>
      </c>
      <c r="T16" s="41">
        <v>0</v>
      </c>
      <c r="U16" s="42">
        <f t="shared" si="2"/>
        <v>12620</v>
      </c>
    </row>
    <row r="17" spans="1:21" ht="15" customHeight="1">
      <c r="A17" s="1">
        <v>25</v>
      </c>
      <c r="B17" s="1" t="s">
        <v>76</v>
      </c>
      <c r="C17" s="2"/>
      <c r="D17" s="40">
        <v>0</v>
      </c>
      <c r="E17" s="40">
        <v>0</v>
      </c>
      <c r="F17" s="40">
        <v>40</v>
      </c>
      <c r="G17" s="40">
        <v>26185.75</v>
      </c>
      <c r="H17" s="40">
        <v>21315</v>
      </c>
      <c r="I17" s="42">
        <f t="shared" si="0"/>
        <v>-4870.75</v>
      </c>
      <c r="J17" s="43"/>
      <c r="K17" s="41">
        <v>34346.43</v>
      </c>
      <c r="L17" s="42">
        <f t="shared" si="1"/>
        <v>39257.18</v>
      </c>
      <c r="M17" s="41">
        <v>0</v>
      </c>
      <c r="N17" s="43"/>
      <c r="O17" s="41">
        <v>0</v>
      </c>
      <c r="P17" s="41">
        <v>0</v>
      </c>
      <c r="Q17" s="41">
        <v>24762</v>
      </c>
      <c r="R17" s="41">
        <v>14495.17</v>
      </c>
      <c r="S17" s="41">
        <v>0</v>
      </c>
      <c r="T17" s="41">
        <v>0</v>
      </c>
      <c r="U17" s="42">
        <f t="shared" si="2"/>
        <v>39257.17</v>
      </c>
    </row>
    <row r="18" spans="1:21" ht="15" customHeight="1">
      <c r="A18" s="22"/>
      <c r="B18" s="22" t="s">
        <v>77</v>
      </c>
      <c r="C18" s="24">
        <f aca="true" t="shared" si="3" ref="C18:U18">SUM(C9:C17)</f>
        <v>0</v>
      </c>
      <c r="D18" s="36">
        <f t="shared" si="3"/>
        <v>41741.54</v>
      </c>
      <c r="E18" s="36">
        <f t="shared" si="3"/>
        <v>881</v>
      </c>
      <c r="F18" s="36">
        <f t="shared" si="3"/>
        <v>18411</v>
      </c>
      <c r="G18" s="36">
        <f t="shared" si="3"/>
        <v>113426.31</v>
      </c>
      <c r="H18" s="36">
        <f t="shared" si="3"/>
        <v>91753.45999999999</v>
      </c>
      <c r="I18" s="36">
        <f t="shared" si="3"/>
        <v>-21672.85</v>
      </c>
      <c r="J18" s="36">
        <f t="shared" si="3"/>
        <v>0</v>
      </c>
      <c r="K18" s="37">
        <f t="shared" si="3"/>
        <v>216027.43</v>
      </c>
      <c r="L18" s="36">
        <f t="shared" si="3"/>
        <v>298733.82</v>
      </c>
      <c r="M18" s="36">
        <f t="shared" si="3"/>
        <v>15185</v>
      </c>
      <c r="N18" s="36">
        <f t="shared" si="3"/>
        <v>0</v>
      </c>
      <c r="O18" s="36">
        <f t="shared" si="3"/>
        <v>39426</v>
      </c>
      <c r="P18" s="36">
        <f t="shared" si="3"/>
        <v>0</v>
      </c>
      <c r="Q18" s="36">
        <f t="shared" si="3"/>
        <v>124173</v>
      </c>
      <c r="R18" s="36">
        <f t="shared" si="3"/>
        <v>63580.17</v>
      </c>
      <c r="S18" s="36">
        <f t="shared" si="3"/>
        <v>603.15</v>
      </c>
      <c r="T18" s="36">
        <f t="shared" si="3"/>
        <v>55766.49</v>
      </c>
      <c r="U18" s="36">
        <f t="shared" si="3"/>
        <v>298733.81</v>
      </c>
    </row>
    <row r="22" spans="7:10" ht="15" customHeight="1">
      <c r="G22" s="73" t="s">
        <v>78</v>
      </c>
      <c r="H22" s="73"/>
      <c r="I22" s="73"/>
      <c r="J22" s="7">
        <f>+('semilavorati mensile'!J28)-('semilavorati mensile'!K28+'monomeri mensile'!K18)</f>
        <v>2877.7099999999627</v>
      </c>
    </row>
  </sheetData>
  <sheetProtection selectLockedCells="1" selectUnlockedCells="1"/>
  <mergeCells count="30">
    <mergeCell ref="G22:I22"/>
    <mergeCell ref="T4:T6"/>
    <mergeCell ref="U4:U6"/>
    <mergeCell ref="A5:B5"/>
    <mergeCell ref="A6:B6"/>
    <mergeCell ref="A8:B8"/>
    <mergeCell ref="N4:N6"/>
    <mergeCell ref="O4:O6"/>
    <mergeCell ref="P4:P6"/>
    <mergeCell ref="Q4:Q6"/>
    <mergeCell ref="R4:R6"/>
    <mergeCell ref="S4:S6"/>
    <mergeCell ref="H4:H6"/>
    <mergeCell ref="I4:I6"/>
    <mergeCell ref="J4:J6"/>
    <mergeCell ref="K4:K6"/>
    <mergeCell ref="L4:L6"/>
    <mergeCell ref="M4:M6"/>
    <mergeCell ref="A4:B4"/>
    <mergeCell ref="C4:C6"/>
    <mergeCell ref="D4:D6"/>
    <mergeCell ref="E4:E6"/>
    <mergeCell ref="F4:F6"/>
    <mergeCell ref="G4:G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8"/>
  <sheetViews>
    <sheetView showGridLines="0"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5.140625" style="0" customWidth="1"/>
    <col min="2" max="2" width="32.8515625" style="0" customWidth="1"/>
    <col min="3" max="3" width="12.140625" style="0" customWidth="1"/>
    <col min="4" max="4" width="11.00390625" style="0" customWidth="1"/>
    <col min="5" max="5" width="10.8515625" style="0" customWidth="1"/>
    <col min="6" max="6" width="11.421875" style="0" customWidth="1"/>
    <col min="7" max="7" width="11.57421875" style="0" customWidth="1"/>
    <col min="8" max="8" width="11.28125" style="0" customWidth="1"/>
    <col min="9" max="9" width="10.57421875" style="0" customWidth="1"/>
    <col min="10" max="10" width="13.00390625" style="0" customWidth="1"/>
    <col min="11" max="11" width="12.421875" style="0" customWidth="1"/>
    <col min="12" max="12" width="12.8515625" style="0" customWidth="1"/>
    <col min="13" max="13" width="10.8515625" style="0" customWidth="1"/>
    <col min="14" max="14" width="9.7109375" style="0" customWidth="1"/>
    <col min="15" max="15" width="11.140625" style="0" customWidth="1"/>
    <col min="16" max="16" width="9.7109375" style="0" customWidth="1"/>
    <col min="17" max="17" width="10.7109375" style="0" customWidth="1"/>
    <col min="18" max="19" width="10.8515625" style="0" customWidth="1"/>
    <col min="20" max="20" width="9.7109375" style="0" customWidth="1"/>
    <col min="21" max="21" width="12.851562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12"/>
      <c r="B3" s="21"/>
      <c r="C3" s="68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9" t="s">
        <v>5</v>
      </c>
      <c r="N3" s="69"/>
      <c r="O3" s="69"/>
      <c r="P3" s="69"/>
      <c r="Q3" s="69"/>
      <c r="R3" s="69"/>
      <c r="S3" s="69"/>
      <c r="T3" s="69"/>
      <c r="U3" s="69"/>
    </row>
    <row r="4" spans="1:21" ht="12.75" customHeight="1">
      <c r="A4" s="81" t="s">
        <v>81</v>
      </c>
      <c r="B4" s="70"/>
      <c r="C4" s="71" t="s">
        <v>6</v>
      </c>
      <c r="D4" s="72" t="s">
        <v>7</v>
      </c>
      <c r="E4" s="71" t="s">
        <v>8</v>
      </c>
      <c r="F4" s="72" t="s">
        <v>9</v>
      </c>
      <c r="G4" s="71" t="s">
        <v>10</v>
      </c>
      <c r="H4" s="72" t="s">
        <v>11</v>
      </c>
      <c r="I4" s="71" t="s">
        <v>12</v>
      </c>
      <c r="J4" s="72" t="s">
        <v>13</v>
      </c>
      <c r="K4" s="71" t="s">
        <v>14</v>
      </c>
      <c r="L4" s="72" t="s">
        <v>15</v>
      </c>
      <c r="M4" s="71" t="s">
        <v>16</v>
      </c>
      <c r="N4" s="72" t="s">
        <v>17</v>
      </c>
      <c r="O4" s="71" t="s">
        <v>18</v>
      </c>
      <c r="P4" s="72" t="s">
        <v>19</v>
      </c>
      <c r="Q4" s="71" t="s">
        <v>20</v>
      </c>
      <c r="R4" s="72" t="s">
        <v>21</v>
      </c>
      <c r="S4" s="71" t="s">
        <v>22</v>
      </c>
      <c r="T4" s="72" t="s">
        <v>23</v>
      </c>
      <c r="U4" s="71" t="s">
        <v>24</v>
      </c>
    </row>
    <row r="5" spans="1:21" ht="15.75" customHeight="1">
      <c r="A5" s="61" t="s">
        <v>80</v>
      </c>
      <c r="B5" s="74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</row>
    <row r="6" spans="1:21" ht="124.5" customHeight="1">
      <c r="A6" s="63"/>
      <c r="B6" s="74"/>
      <c r="C6" s="71"/>
      <c r="D6" s="72"/>
      <c r="E6" s="71"/>
      <c r="F6" s="72"/>
      <c r="G6" s="71"/>
      <c r="H6" s="7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</row>
    <row r="7" spans="1:21" ht="15" customHeight="1">
      <c r="A7" s="16" t="s">
        <v>25</v>
      </c>
      <c r="B7" s="23" t="s">
        <v>26</v>
      </c>
      <c r="C7" s="13" t="s">
        <v>27</v>
      </c>
      <c r="D7" s="13" t="s">
        <v>28</v>
      </c>
      <c r="E7" s="13" t="s">
        <v>29</v>
      </c>
      <c r="F7" s="13" t="s">
        <v>30</v>
      </c>
      <c r="G7" s="13" t="s">
        <v>31</v>
      </c>
      <c r="H7" s="13" t="s">
        <v>32</v>
      </c>
      <c r="I7" s="13" t="s">
        <v>33</v>
      </c>
      <c r="J7" s="13" t="s">
        <v>34</v>
      </c>
      <c r="K7" s="13" t="s">
        <v>35</v>
      </c>
      <c r="L7" s="13" t="s">
        <v>36</v>
      </c>
      <c r="M7" s="13" t="s">
        <v>37</v>
      </c>
      <c r="N7" s="13" t="s">
        <v>38</v>
      </c>
      <c r="O7" s="13" t="s">
        <v>39</v>
      </c>
      <c r="P7" s="13" t="s">
        <v>40</v>
      </c>
      <c r="Q7" s="13" t="s">
        <v>41</v>
      </c>
      <c r="R7" s="13" t="s">
        <v>42</v>
      </c>
      <c r="S7" s="13" t="s">
        <v>43</v>
      </c>
      <c r="T7" s="13" t="s">
        <v>44</v>
      </c>
      <c r="U7" s="13" t="s">
        <v>45</v>
      </c>
    </row>
    <row r="8" spans="1:21" ht="15" customHeight="1">
      <c r="A8" s="65" t="s">
        <v>46</v>
      </c>
      <c r="B8" s="65"/>
      <c r="C8" s="8"/>
      <c r="D8" s="9"/>
      <c r="E8" s="9"/>
      <c r="F8" s="9"/>
      <c r="G8" s="9"/>
      <c r="H8" s="9"/>
      <c r="I8" s="10"/>
      <c r="J8" s="9"/>
      <c r="K8" s="9"/>
      <c r="L8" s="11"/>
      <c r="M8" s="9"/>
      <c r="N8" s="9"/>
      <c r="O8" s="9"/>
      <c r="P8" s="9"/>
      <c r="Q8" s="9"/>
      <c r="R8" s="9"/>
      <c r="S8" s="9"/>
      <c r="T8" s="9"/>
      <c r="U8" s="11"/>
    </row>
    <row r="9" spans="1:21" ht="15" customHeight="1">
      <c r="A9" s="17">
        <v>1</v>
      </c>
      <c r="B9" s="17" t="s">
        <v>47</v>
      </c>
      <c r="C9" s="25">
        <v>32072</v>
      </c>
      <c r="D9" s="25">
        <v>0</v>
      </c>
      <c r="E9" s="25">
        <v>3792</v>
      </c>
      <c r="F9" s="25">
        <v>0</v>
      </c>
      <c r="G9" s="25">
        <v>0</v>
      </c>
      <c r="H9" s="25">
        <v>0</v>
      </c>
      <c r="I9" s="26">
        <f aca="true" t="shared" si="0" ref="I9:I19">+H9-G9</f>
        <v>0</v>
      </c>
      <c r="J9" s="25">
        <v>29467</v>
      </c>
      <c r="K9" s="27">
        <v>387570.91</v>
      </c>
      <c r="L9" s="28">
        <f aca="true" t="shared" si="1" ref="L9:L26">C9+D9+E9+F9-(I9+J9)+K9</f>
        <v>393967.91</v>
      </c>
      <c r="M9" s="25">
        <v>26969</v>
      </c>
      <c r="N9" s="29">
        <v>30374.5</v>
      </c>
      <c r="O9" s="25">
        <v>0</v>
      </c>
      <c r="P9" s="25">
        <v>0</v>
      </c>
      <c r="Q9" s="25">
        <v>40</v>
      </c>
      <c r="R9" s="25">
        <v>0</v>
      </c>
      <c r="S9" s="25">
        <v>329552.41</v>
      </c>
      <c r="T9" s="30">
        <v>7032</v>
      </c>
      <c r="U9" s="31">
        <f aca="true" t="shared" si="2" ref="U9:U19">SUM(M9:T9)</f>
        <v>393967.91</v>
      </c>
    </row>
    <row r="10" spans="1:21" ht="15" customHeight="1">
      <c r="A10" s="17">
        <v>2</v>
      </c>
      <c r="B10" s="17" t="s">
        <v>48</v>
      </c>
      <c r="C10" s="25">
        <v>83502</v>
      </c>
      <c r="D10" s="25">
        <v>0</v>
      </c>
      <c r="E10" s="25">
        <v>134</v>
      </c>
      <c r="F10" s="25">
        <v>34297</v>
      </c>
      <c r="G10" s="25">
        <v>5883</v>
      </c>
      <c r="H10" s="25">
        <v>10839</v>
      </c>
      <c r="I10" s="26">
        <f t="shared" si="0"/>
        <v>4956</v>
      </c>
      <c r="J10" s="25">
        <v>112730</v>
      </c>
      <c r="K10" s="27">
        <v>66873</v>
      </c>
      <c r="L10" s="28">
        <f t="shared" si="1"/>
        <v>67120</v>
      </c>
      <c r="M10" s="25">
        <v>42512</v>
      </c>
      <c r="N10" s="29">
        <v>0</v>
      </c>
      <c r="O10" s="25">
        <v>23438</v>
      </c>
      <c r="P10" s="25">
        <v>0</v>
      </c>
      <c r="Q10" s="25">
        <v>816</v>
      </c>
      <c r="R10" s="25">
        <v>0</v>
      </c>
      <c r="S10" s="25">
        <v>257</v>
      </c>
      <c r="T10" s="30">
        <v>97</v>
      </c>
      <c r="U10" s="31">
        <f t="shared" si="2"/>
        <v>67120</v>
      </c>
    </row>
    <row r="11" spans="1:21" ht="15" customHeight="1">
      <c r="A11" s="18">
        <v>3</v>
      </c>
      <c r="B11" s="18" t="s">
        <v>49</v>
      </c>
      <c r="C11" s="25">
        <v>1309644</v>
      </c>
      <c r="D11" s="25">
        <v>172800</v>
      </c>
      <c r="E11" s="25">
        <v>67308</v>
      </c>
      <c r="F11" s="25">
        <v>512253</v>
      </c>
      <c r="G11" s="25">
        <v>53284</v>
      </c>
      <c r="H11" s="25">
        <v>91137</v>
      </c>
      <c r="I11" s="26">
        <f t="shared" si="0"/>
        <v>37853</v>
      </c>
      <c r="J11" s="25">
        <v>2024152</v>
      </c>
      <c r="K11" s="27">
        <v>0</v>
      </c>
      <c r="L11" s="28">
        <f t="shared" si="1"/>
        <v>0</v>
      </c>
      <c r="M11" s="25">
        <v>0</v>
      </c>
      <c r="N11" s="29">
        <v>0</v>
      </c>
      <c r="O11" s="25">
        <v>0</v>
      </c>
      <c r="P11" s="25">
        <v>0</v>
      </c>
      <c r="Q11" s="25">
        <v>0</v>
      </c>
      <c r="R11" s="25">
        <v>0</v>
      </c>
      <c r="S11" s="25">
        <v>0</v>
      </c>
      <c r="T11" s="30">
        <v>0</v>
      </c>
      <c r="U11" s="31">
        <f t="shared" si="2"/>
        <v>0</v>
      </c>
    </row>
    <row r="12" spans="1:21" ht="15" customHeight="1">
      <c r="A12" s="17">
        <v>4</v>
      </c>
      <c r="B12" s="17" t="s">
        <v>50</v>
      </c>
      <c r="C12" s="25">
        <v>270497</v>
      </c>
      <c r="D12" s="25">
        <v>117439</v>
      </c>
      <c r="E12" s="25">
        <v>0</v>
      </c>
      <c r="F12" s="25">
        <v>0</v>
      </c>
      <c r="G12" s="25">
        <v>28705</v>
      </c>
      <c r="H12" s="25">
        <v>55125</v>
      </c>
      <c r="I12" s="26">
        <f t="shared" si="0"/>
        <v>26420</v>
      </c>
      <c r="J12" s="25">
        <v>376882</v>
      </c>
      <c r="K12" s="27">
        <v>34167</v>
      </c>
      <c r="L12" s="28">
        <f t="shared" si="1"/>
        <v>18801</v>
      </c>
      <c r="M12" s="25">
        <v>0</v>
      </c>
      <c r="N12" s="29">
        <v>0</v>
      </c>
      <c r="O12" s="25">
        <v>10433</v>
      </c>
      <c r="P12" s="25">
        <v>0</v>
      </c>
      <c r="Q12" s="25">
        <v>0</v>
      </c>
      <c r="R12" s="25">
        <v>8368</v>
      </c>
      <c r="S12" s="25">
        <v>0</v>
      </c>
      <c r="T12" s="30">
        <v>0</v>
      </c>
      <c r="U12" s="31">
        <f t="shared" si="2"/>
        <v>18801</v>
      </c>
    </row>
    <row r="13" spans="1:21" ht="15" customHeight="1">
      <c r="A13" s="17">
        <v>5</v>
      </c>
      <c r="B13" s="17" t="s">
        <v>51</v>
      </c>
      <c r="C13" s="25">
        <v>144813</v>
      </c>
      <c r="D13" s="25">
        <v>0</v>
      </c>
      <c r="E13" s="25">
        <v>0</v>
      </c>
      <c r="F13" s="25">
        <v>269038</v>
      </c>
      <c r="G13" s="25">
        <v>50794</v>
      </c>
      <c r="H13" s="25">
        <v>58245</v>
      </c>
      <c r="I13" s="26">
        <f t="shared" si="0"/>
        <v>7451</v>
      </c>
      <c r="J13" s="25">
        <v>406130.97</v>
      </c>
      <c r="K13" s="27">
        <v>335954.78</v>
      </c>
      <c r="L13" s="28">
        <f t="shared" si="1"/>
        <v>336223.81000000006</v>
      </c>
      <c r="M13" s="25">
        <v>0</v>
      </c>
      <c r="N13" s="29">
        <v>0</v>
      </c>
      <c r="O13" s="25">
        <v>0</v>
      </c>
      <c r="P13" s="25">
        <v>0</v>
      </c>
      <c r="Q13" s="25">
        <v>172111.81</v>
      </c>
      <c r="R13" s="25">
        <v>164112</v>
      </c>
      <c r="S13" s="25">
        <v>0</v>
      </c>
      <c r="T13" s="30">
        <v>0</v>
      </c>
      <c r="U13" s="31">
        <f t="shared" si="2"/>
        <v>336223.81</v>
      </c>
    </row>
    <row r="14" spans="1:21" ht="15" customHeight="1">
      <c r="A14" s="17">
        <v>6</v>
      </c>
      <c r="B14" s="17" t="s">
        <v>52</v>
      </c>
      <c r="C14" s="25">
        <v>155583</v>
      </c>
      <c r="D14" s="25">
        <v>0</v>
      </c>
      <c r="E14" s="25">
        <v>613</v>
      </c>
      <c r="F14" s="25">
        <v>0</v>
      </c>
      <c r="G14" s="25">
        <v>9924</v>
      </c>
      <c r="H14" s="25">
        <v>9436</v>
      </c>
      <c r="I14" s="26">
        <f t="shared" si="0"/>
        <v>-488</v>
      </c>
      <c r="J14" s="25">
        <v>159495</v>
      </c>
      <c r="K14" s="27">
        <v>119001</v>
      </c>
      <c r="L14" s="28">
        <f t="shared" si="1"/>
        <v>116190</v>
      </c>
      <c r="M14" s="25">
        <v>113670</v>
      </c>
      <c r="N14" s="29">
        <v>0</v>
      </c>
      <c r="O14" s="25">
        <v>0</v>
      </c>
      <c r="P14" s="25">
        <v>0</v>
      </c>
      <c r="Q14" s="25">
        <v>0</v>
      </c>
      <c r="R14" s="25">
        <v>0</v>
      </c>
      <c r="S14" s="25">
        <v>2520</v>
      </c>
      <c r="T14" s="30">
        <v>0</v>
      </c>
      <c r="U14" s="31">
        <f t="shared" si="2"/>
        <v>116190</v>
      </c>
    </row>
    <row r="15" spans="1:21" ht="15" customHeight="1">
      <c r="A15" s="17">
        <v>7</v>
      </c>
      <c r="B15" s="17" t="s">
        <v>53</v>
      </c>
      <c r="C15" s="25">
        <v>45840</v>
      </c>
      <c r="D15" s="25">
        <v>0</v>
      </c>
      <c r="E15" s="25">
        <v>0</v>
      </c>
      <c r="F15" s="25">
        <v>28556.39</v>
      </c>
      <c r="G15" s="25">
        <v>6581.67</v>
      </c>
      <c r="H15" s="25">
        <v>10264.69</v>
      </c>
      <c r="I15" s="26">
        <f t="shared" si="0"/>
        <v>3683.0200000000004</v>
      </c>
      <c r="J15" s="25">
        <v>54696.37</v>
      </c>
      <c r="K15" s="27">
        <v>0</v>
      </c>
      <c r="L15" s="28">
        <f t="shared" si="1"/>
        <v>16017</v>
      </c>
      <c r="M15" s="25">
        <v>0</v>
      </c>
      <c r="N15" s="29">
        <v>0</v>
      </c>
      <c r="O15" s="25">
        <v>0</v>
      </c>
      <c r="P15" s="25">
        <v>0</v>
      </c>
      <c r="Q15" s="25">
        <v>0</v>
      </c>
      <c r="R15" s="25">
        <v>0</v>
      </c>
      <c r="S15" s="25">
        <v>16017</v>
      </c>
      <c r="T15" s="30">
        <v>0</v>
      </c>
      <c r="U15" s="31">
        <f t="shared" si="2"/>
        <v>16017</v>
      </c>
    </row>
    <row r="16" spans="1:21" ht="15" customHeight="1">
      <c r="A16" s="17">
        <v>8</v>
      </c>
      <c r="B16" s="17" t="s">
        <v>54</v>
      </c>
      <c r="C16" s="25">
        <v>34219</v>
      </c>
      <c r="D16" s="25">
        <v>44178.5</v>
      </c>
      <c r="E16" s="25">
        <v>81</v>
      </c>
      <c r="F16" s="25">
        <v>99</v>
      </c>
      <c r="G16" s="25">
        <v>43624.88</v>
      </c>
      <c r="H16" s="25">
        <v>31616.03</v>
      </c>
      <c r="I16" s="26">
        <f t="shared" si="0"/>
        <v>-12008.849999999999</v>
      </c>
      <c r="J16" s="25">
        <v>35646.84</v>
      </c>
      <c r="K16" s="27">
        <v>62560</v>
      </c>
      <c r="L16" s="28">
        <f t="shared" si="1"/>
        <v>117499.51000000001</v>
      </c>
      <c r="M16" s="25">
        <v>0</v>
      </c>
      <c r="N16" s="29">
        <v>10805.52</v>
      </c>
      <c r="O16" s="25">
        <v>14623</v>
      </c>
      <c r="P16" s="25">
        <v>0</v>
      </c>
      <c r="Q16" s="25">
        <v>44811</v>
      </c>
      <c r="R16" s="25">
        <v>11142</v>
      </c>
      <c r="S16" s="25">
        <v>36118</v>
      </c>
      <c r="T16" s="30">
        <v>0</v>
      </c>
      <c r="U16" s="31">
        <f t="shared" si="2"/>
        <v>117499.52</v>
      </c>
    </row>
    <row r="17" spans="1:21" ht="15" customHeight="1">
      <c r="A17" s="17">
        <v>9</v>
      </c>
      <c r="B17" s="17" t="s">
        <v>55</v>
      </c>
      <c r="C17" s="25">
        <v>0</v>
      </c>
      <c r="D17" s="25">
        <v>0</v>
      </c>
      <c r="E17" s="25">
        <v>304</v>
      </c>
      <c r="F17" s="25">
        <v>0</v>
      </c>
      <c r="G17" s="25">
        <v>9124</v>
      </c>
      <c r="H17" s="25">
        <v>13432</v>
      </c>
      <c r="I17" s="26">
        <f t="shared" si="0"/>
        <v>4308</v>
      </c>
      <c r="J17" s="25">
        <v>1526</v>
      </c>
      <c r="K17" s="27">
        <v>6771</v>
      </c>
      <c r="L17" s="28">
        <f t="shared" si="1"/>
        <v>1241</v>
      </c>
      <c r="M17" s="25">
        <v>0</v>
      </c>
      <c r="N17" s="29">
        <v>0</v>
      </c>
      <c r="O17" s="25">
        <v>0</v>
      </c>
      <c r="P17" s="25">
        <v>0</v>
      </c>
      <c r="Q17" s="25">
        <v>0</v>
      </c>
      <c r="R17" s="25">
        <v>0</v>
      </c>
      <c r="S17" s="25">
        <v>0</v>
      </c>
      <c r="T17" s="30">
        <v>1241</v>
      </c>
      <c r="U17" s="31">
        <f t="shared" si="2"/>
        <v>1241</v>
      </c>
    </row>
    <row r="18" spans="1:21" ht="15" customHeight="1">
      <c r="A18" s="17">
        <v>10</v>
      </c>
      <c r="B18" s="17" t="s">
        <v>56</v>
      </c>
      <c r="C18" s="25"/>
      <c r="D18" s="25"/>
      <c r="E18" s="25"/>
      <c r="F18" s="25"/>
      <c r="G18" s="25"/>
      <c r="H18" s="25"/>
      <c r="I18" s="26">
        <f t="shared" si="0"/>
        <v>0</v>
      </c>
      <c r="J18" s="25"/>
      <c r="K18" s="27"/>
      <c r="L18" s="28">
        <f t="shared" si="1"/>
        <v>0</v>
      </c>
      <c r="M18" s="25"/>
      <c r="N18" s="29"/>
      <c r="O18" s="25"/>
      <c r="P18" s="25"/>
      <c r="Q18" s="25"/>
      <c r="R18" s="25"/>
      <c r="S18" s="25"/>
      <c r="T18" s="30"/>
      <c r="U18" s="31">
        <f t="shared" si="2"/>
        <v>0</v>
      </c>
    </row>
    <row r="19" spans="1:21" ht="15" customHeight="1">
      <c r="A19" s="17">
        <v>11</v>
      </c>
      <c r="B19" s="17" t="s">
        <v>57</v>
      </c>
      <c r="C19" s="25">
        <v>0</v>
      </c>
      <c r="D19" s="25">
        <v>0</v>
      </c>
      <c r="E19" s="25">
        <v>6495.98</v>
      </c>
      <c r="F19" s="25">
        <v>63662.29</v>
      </c>
      <c r="G19" s="25">
        <v>11922.27</v>
      </c>
      <c r="H19" s="25">
        <v>21712.91</v>
      </c>
      <c r="I19" s="26">
        <f t="shared" si="0"/>
        <v>9790.64</v>
      </c>
      <c r="J19" s="25">
        <v>36060.13</v>
      </c>
      <c r="K19" s="27">
        <v>38247.35</v>
      </c>
      <c r="L19" s="28">
        <f t="shared" si="1"/>
        <v>62554.850000000006</v>
      </c>
      <c r="M19" s="25">
        <v>0</v>
      </c>
      <c r="N19" s="29">
        <v>0</v>
      </c>
      <c r="O19" s="25">
        <v>0</v>
      </c>
      <c r="P19" s="25">
        <v>0</v>
      </c>
      <c r="Q19" s="25">
        <v>12596.1</v>
      </c>
      <c r="R19" s="25">
        <v>26791.21</v>
      </c>
      <c r="S19" s="25">
        <v>23167.56</v>
      </c>
      <c r="T19" s="30">
        <v>0</v>
      </c>
      <c r="U19" s="31">
        <f t="shared" si="2"/>
        <v>62554.869999999995</v>
      </c>
    </row>
    <row r="20" spans="1:21" ht="15" customHeight="1">
      <c r="A20" s="19"/>
      <c r="B20" s="19" t="s">
        <v>58</v>
      </c>
      <c r="C20" s="32">
        <f aca="true" t="shared" si="3" ref="C20:K20">SUM(C9:C19)</f>
        <v>2076170</v>
      </c>
      <c r="D20" s="32">
        <f t="shared" si="3"/>
        <v>334417.5</v>
      </c>
      <c r="E20" s="32">
        <f t="shared" si="3"/>
        <v>78727.98</v>
      </c>
      <c r="F20" s="32">
        <f t="shared" si="3"/>
        <v>907905.68</v>
      </c>
      <c r="G20" s="32">
        <f t="shared" si="3"/>
        <v>219842.82</v>
      </c>
      <c r="H20" s="32">
        <f t="shared" si="3"/>
        <v>301807.62999999995</v>
      </c>
      <c r="I20" s="32">
        <f t="shared" si="3"/>
        <v>81964.81000000001</v>
      </c>
      <c r="J20" s="32">
        <f t="shared" si="3"/>
        <v>3236786.3099999996</v>
      </c>
      <c r="K20" s="32">
        <f t="shared" si="3"/>
        <v>1051145.04</v>
      </c>
      <c r="L20" s="33">
        <f t="shared" si="1"/>
        <v>1129615.0800000005</v>
      </c>
      <c r="M20" s="32">
        <f aca="true" t="shared" si="4" ref="M20:U20">SUM(M9:M19)</f>
        <v>183151</v>
      </c>
      <c r="N20" s="32">
        <f t="shared" si="4"/>
        <v>41180.020000000004</v>
      </c>
      <c r="O20" s="32">
        <f t="shared" si="4"/>
        <v>48494</v>
      </c>
      <c r="P20" s="32">
        <f t="shared" si="4"/>
        <v>0</v>
      </c>
      <c r="Q20" s="32">
        <f t="shared" si="4"/>
        <v>230374.91</v>
      </c>
      <c r="R20" s="32">
        <f t="shared" si="4"/>
        <v>210413.21</v>
      </c>
      <c r="S20" s="32">
        <f t="shared" si="4"/>
        <v>407631.97</v>
      </c>
      <c r="T20" s="32">
        <f t="shared" si="4"/>
        <v>8370</v>
      </c>
      <c r="U20" s="34">
        <f t="shared" si="4"/>
        <v>1129615.1099999999</v>
      </c>
    </row>
    <row r="21" spans="1:21" ht="15" customHeight="1">
      <c r="A21" s="17">
        <v>12</v>
      </c>
      <c r="B21" s="17" t="s">
        <v>59</v>
      </c>
      <c r="C21" s="25">
        <v>0</v>
      </c>
      <c r="D21" s="25">
        <v>145358</v>
      </c>
      <c r="E21" s="25">
        <v>804</v>
      </c>
      <c r="F21" s="25">
        <v>0</v>
      </c>
      <c r="G21" s="25">
        <v>8976</v>
      </c>
      <c r="H21" s="25">
        <v>11271</v>
      </c>
      <c r="I21" s="26">
        <f>+H21-G21</f>
        <v>2295</v>
      </c>
      <c r="J21" s="25">
        <v>196851</v>
      </c>
      <c r="K21" s="27">
        <v>263620</v>
      </c>
      <c r="L21" s="28">
        <f t="shared" si="1"/>
        <v>210636</v>
      </c>
      <c r="M21" s="25">
        <v>78136</v>
      </c>
      <c r="N21" s="29">
        <v>0</v>
      </c>
      <c r="O21" s="25">
        <v>82310</v>
      </c>
      <c r="P21" s="25">
        <v>0</v>
      </c>
      <c r="Q21" s="25">
        <v>43630</v>
      </c>
      <c r="R21" s="25">
        <v>2380</v>
      </c>
      <c r="S21" s="25">
        <v>4180</v>
      </c>
      <c r="T21" s="30">
        <v>0</v>
      </c>
      <c r="U21" s="31">
        <f>SUM(M21:T21)</f>
        <v>210636</v>
      </c>
    </row>
    <row r="22" spans="1:21" ht="15" customHeight="1">
      <c r="A22" s="17">
        <v>13</v>
      </c>
      <c r="B22" s="17" t="s">
        <v>60</v>
      </c>
      <c r="C22" s="25">
        <v>2222</v>
      </c>
      <c r="D22" s="25">
        <v>13994</v>
      </c>
      <c r="E22" s="25">
        <v>12719</v>
      </c>
      <c r="F22" s="25">
        <v>41340</v>
      </c>
      <c r="G22" s="25">
        <v>105212</v>
      </c>
      <c r="H22" s="25">
        <v>78680.2</v>
      </c>
      <c r="I22" s="26">
        <f>+H22-G22</f>
        <v>-26531.800000000003</v>
      </c>
      <c r="J22" s="25">
        <v>199702</v>
      </c>
      <c r="K22" s="27">
        <v>893788</v>
      </c>
      <c r="L22" s="28">
        <f t="shared" si="1"/>
        <v>790892.8</v>
      </c>
      <c r="M22" s="25">
        <v>523278</v>
      </c>
      <c r="N22" s="29">
        <v>0</v>
      </c>
      <c r="O22" s="25">
        <v>86799</v>
      </c>
      <c r="P22" s="25">
        <v>0</v>
      </c>
      <c r="Q22" s="25">
        <v>18930</v>
      </c>
      <c r="R22" s="25">
        <v>161467</v>
      </c>
      <c r="S22" s="25">
        <v>0</v>
      </c>
      <c r="T22" s="30">
        <v>418</v>
      </c>
      <c r="U22" s="31">
        <f>SUM(M22:T22)</f>
        <v>790892</v>
      </c>
    </row>
    <row r="23" spans="1:21" ht="15" customHeight="1">
      <c r="A23" s="17">
        <v>14</v>
      </c>
      <c r="B23" s="17" t="s">
        <v>61</v>
      </c>
      <c r="C23" s="25">
        <v>2096</v>
      </c>
      <c r="D23" s="25">
        <v>0</v>
      </c>
      <c r="E23" s="25">
        <v>27142</v>
      </c>
      <c r="F23" s="25">
        <v>20273</v>
      </c>
      <c r="G23" s="25">
        <v>25348</v>
      </c>
      <c r="H23" s="25">
        <v>26479</v>
      </c>
      <c r="I23" s="26">
        <f>+H23-G23</f>
        <v>1131</v>
      </c>
      <c r="J23" s="25">
        <v>142164</v>
      </c>
      <c r="K23" s="27">
        <v>99068</v>
      </c>
      <c r="L23" s="28">
        <f t="shared" si="1"/>
        <v>5284</v>
      </c>
      <c r="M23" s="25">
        <v>0</v>
      </c>
      <c r="N23" s="29">
        <v>0</v>
      </c>
      <c r="O23" s="25">
        <v>0</v>
      </c>
      <c r="P23" s="25">
        <v>0</v>
      </c>
      <c r="Q23" s="25">
        <v>5284</v>
      </c>
      <c r="R23" s="25">
        <v>0</v>
      </c>
      <c r="S23" s="25">
        <v>0</v>
      </c>
      <c r="T23" s="30">
        <v>0</v>
      </c>
      <c r="U23" s="31">
        <f>SUM(M23:T23)</f>
        <v>5284</v>
      </c>
    </row>
    <row r="24" spans="1:21" ht="15" customHeight="1">
      <c r="A24" s="19"/>
      <c r="B24" s="19" t="s">
        <v>62</v>
      </c>
      <c r="C24" s="32">
        <f aca="true" t="shared" si="5" ref="C24:K24">SUM(C21:C23)</f>
        <v>4318</v>
      </c>
      <c r="D24" s="32">
        <f t="shared" si="5"/>
        <v>159352</v>
      </c>
      <c r="E24" s="32">
        <f t="shared" si="5"/>
        <v>40665</v>
      </c>
      <c r="F24" s="32">
        <f t="shared" si="5"/>
        <v>61613</v>
      </c>
      <c r="G24" s="32">
        <f t="shared" si="5"/>
        <v>139536</v>
      </c>
      <c r="H24" s="32">
        <f t="shared" si="5"/>
        <v>116430.2</v>
      </c>
      <c r="I24" s="32">
        <f t="shared" si="5"/>
        <v>-23105.800000000003</v>
      </c>
      <c r="J24" s="32">
        <f t="shared" si="5"/>
        <v>538717</v>
      </c>
      <c r="K24" s="35">
        <f t="shared" si="5"/>
        <v>1256476</v>
      </c>
      <c r="L24" s="33">
        <f t="shared" si="1"/>
        <v>1006812.8</v>
      </c>
      <c r="M24" s="32">
        <f aca="true" t="shared" si="6" ref="M24:U24">SUM(M21:M23)</f>
        <v>601414</v>
      </c>
      <c r="N24" s="32">
        <f t="shared" si="6"/>
        <v>0</v>
      </c>
      <c r="O24" s="32">
        <f t="shared" si="6"/>
        <v>169109</v>
      </c>
      <c r="P24" s="32">
        <f t="shared" si="6"/>
        <v>0</v>
      </c>
      <c r="Q24" s="32">
        <f t="shared" si="6"/>
        <v>67844</v>
      </c>
      <c r="R24" s="32">
        <f t="shared" si="6"/>
        <v>163847</v>
      </c>
      <c r="S24" s="32">
        <f t="shared" si="6"/>
        <v>4180</v>
      </c>
      <c r="T24" s="32">
        <f t="shared" si="6"/>
        <v>418</v>
      </c>
      <c r="U24" s="34">
        <f t="shared" si="6"/>
        <v>1006812</v>
      </c>
    </row>
    <row r="25" spans="1:21" ht="15" customHeight="1">
      <c r="A25" s="17">
        <v>15</v>
      </c>
      <c r="B25" s="17" t="s">
        <v>63</v>
      </c>
      <c r="C25" s="25">
        <v>66098</v>
      </c>
      <c r="D25" s="25">
        <v>5431.05</v>
      </c>
      <c r="E25" s="25">
        <v>7507.52</v>
      </c>
      <c r="F25" s="25">
        <v>0</v>
      </c>
      <c r="G25" s="25">
        <v>0</v>
      </c>
      <c r="H25" s="25">
        <v>0</v>
      </c>
      <c r="I25" s="26">
        <f>+H25-G25</f>
        <v>0</v>
      </c>
      <c r="J25" s="25">
        <v>5431.05</v>
      </c>
      <c r="K25" s="27">
        <v>0</v>
      </c>
      <c r="L25" s="28">
        <f t="shared" si="1"/>
        <v>73605.52</v>
      </c>
      <c r="M25" s="25">
        <v>0</v>
      </c>
      <c r="N25" s="29">
        <v>0</v>
      </c>
      <c r="O25" s="25">
        <v>0</v>
      </c>
      <c r="P25" s="25">
        <v>0</v>
      </c>
      <c r="Q25" s="25">
        <v>0</v>
      </c>
      <c r="R25" s="25">
        <v>0</v>
      </c>
      <c r="S25" s="25">
        <v>73605.52</v>
      </c>
      <c r="T25" s="30">
        <v>0</v>
      </c>
      <c r="U25" s="31">
        <f>SUM(M25:T25)</f>
        <v>73605.52</v>
      </c>
    </row>
    <row r="26" spans="1:21" ht="15" customHeight="1">
      <c r="A26" s="17">
        <v>16</v>
      </c>
      <c r="B26" s="17" t="s">
        <v>64</v>
      </c>
      <c r="C26" s="25">
        <v>0</v>
      </c>
      <c r="D26" s="25">
        <v>19513</v>
      </c>
      <c r="E26" s="25">
        <v>0</v>
      </c>
      <c r="F26" s="25">
        <v>2507</v>
      </c>
      <c r="G26" s="25">
        <v>1726</v>
      </c>
      <c r="H26" s="25">
        <v>2154</v>
      </c>
      <c r="I26" s="26">
        <f>+H26-G26</f>
        <v>428</v>
      </c>
      <c r="J26" s="25">
        <v>21592</v>
      </c>
      <c r="K26" s="27">
        <v>21592</v>
      </c>
      <c r="L26" s="28">
        <f t="shared" si="1"/>
        <v>21592</v>
      </c>
      <c r="M26" s="25">
        <v>21592</v>
      </c>
      <c r="N26" s="29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  <c r="T26" s="30">
        <v>0</v>
      </c>
      <c r="U26" s="31">
        <f>SUM(M26:T26)</f>
        <v>21592</v>
      </c>
    </row>
    <row r="27" spans="1:21" ht="15" customHeight="1">
      <c r="A27" s="19"/>
      <c r="B27" s="19" t="s">
        <v>65</v>
      </c>
      <c r="C27" s="32">
        <f aca="true" t="shared" si="7" ref="C27:I27">SUM(C25:C26)</f>
        <v>66098</v>
      </c>
      <c r="D27" s="32">
        <f t="shared" si="7"/>
        <v>24944.05</v>
      </c>
      <c r="E27" s="32">
        <f t="shared" si="7"/>
        <v>7507.52</v>
      </c>
      <c r="F27" s="32">
        <f t="shared" si="7"/>
        <v>2507</v>
      </c>
      <c r="G27" s="32">
        <f t="shared" si="7"/>
        <v>1726</v>
      </c>
      <c r="H27" s="32">
        <f t="shared" si="7"/>
        <v>2154</v>
      </c>
      <c r="I27" s="32">
        <f t="shared" si="7"/>
        <v>428</v>
      </c>
      <c r="J27" s="32">
        <f>K27+L27-(C27+D27+E27+F27)</f>
        <v>21164</v>
      </c>
      <c r="K27" s="32">
        <f>SUM(J25:J26)</f>
        <v>27023.05</v>
      </c>
      <c r="L27" s="32">
        <f aca="true" t="shared" si="8" ref="L27:U27">SUM(L25:L26)</f>
        <v>95197.52</v>
      </c>
      <c r="M27" s="32">
        <f t="shared" si="8"/>
        <v>21592</v>
      </c>
      <c r="N27" s="32">
        <f t="shared" si="8"/>
        <v>0</v>
      </c>
      <c r="O27" s="32">
        <f t="shared" si="8"/>
        <v>0</v>
      </c>
      <c r="P27" s="32">
        <f t="shared" si="8"/>
        <v>0</v>
      </c>
      <c r="Q27" s="32">
        <f t="shared" si="8"/>
        <v>0</v>
      </c>
      <c r="R27" s="32">
        <f t="shared" si="8"/>
        <v>0</v>
      </c>
      <c r="S27" s="32">
        <f t="shared" si="8"/>
        <v>73605.52</v>
      </c>
      <c r="T27" s="32">
        <f t="shared" si="8"/>
        <v>0</v>
      </c>
      <c r="U27" s="34">
        <f t="shared" si="8"/>
        <v>95197.52</v>
      </c>
    </row>
    <row r="28" spans="1:21" ht="15" customHeight="1">
      <c r="A28" s="20"/>
      <c r="B28" s="20" t="s">
        <v>66</v>
      </c>
      <c r="C28" s="38">
        <f aca="true" t="shared" si="9" ref="C28:U28">+C20+C24+C27</f>
        <v>2146586</v>
      </c>
      <c r="D28" s="38">
        <f t="shared" si="9"/>
        <v>518713.55</v>
      </c>
      <c r="E28" s="38">
        <f t="shared" si="9"/>
        <v>126900.5</v>
      </c>
      <c r="F28" s="38">
        <f t="shared" si="9"/>
        <v>972025.68</v>
      </c>
      <c r="G28" s="38">
        <f t="shared" si="9"/>
        <v>361104.82</v>
      </c>
      <c r="H28" s="38">
        <f t="shared" si="9"/>
        <v>420391.82999999996</v>
      </c>
      <c r="I28" s="38">
        <f t="shared" si="9"/>
        <v>59287.01000000001</v>
      </c>
      <c r="J28" s="38">
        <f t="shared" si="9"/>
        <v>3796667.3099999996</v>
      </c>
      <c r="K28" s="38">
        <f t="shared" si="9"/>
        <v>2334644.09</v>
      </c>
      <c r="L28" s="38">
        <f t="shared" si="9"/>
        <v>2231625.400000001</v>
      </c>
      <c r="M28" s="38">
        <f t="shared" si="9"/>
        <v>806157</v>
      </c>
      <c r="N28" s="38">
        <f t="shared" si="9"/>
        <v>41180.020000000004</v>
      </c>
      <c r="O28" s="38">
        <f t="shared" si="9"/>
        <v>217603</v>
      </c>
      <c r="P28" s="38">
        <f t="shared" si="9"/>
        <v>0</v>
      </c>
      <c r="Q28" s="38">
        <f t="shared" si="9"/>
        <v>298218.91000000003</v>
      </c>
      <c r="R28" s="38">
        <f t="shared" si="9"/>
        <v>374260.20999999996</v>
      </c>
      <c r="S28" s="38">
        <f t="shared" si="9"/>
        <v>485417.49</v>
      </c>
      <c r="T28" s="38">
        <f t="shared" si="9"/>
        <v>8788</v>
      </c>
      <c r="U28" s="39">
        <f t="shared" si="9"/>
        <v>2231624.63</v>
      </c>
    </row>
  </sheetData>
  <sheetProtection selectLockedCells="1" selectUnlockedCells="1"/>
  <mergeCells count="29"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2"/>
  <sheetViews>
    <sheetView zoomScale="90" zoomScaleNormal="90" zoomScalePageLayoutView="0" workbookViewId="0" topLeftCell="A1">
      <selection activeCell="B1" sqref="B1:L1"/>
    </sheetView>
  </sheetViews>
  <sheetFormatPr defaultColWidth="9.140625" defaultRowHeight="15" customHeight="1"/>
  <cols>
    <col min="1" max="1" width="4.8515625" style="0" customWidth="1"/>
    <col min="2" max="2" width="22.57421875" style="0" customWidth="1"/>
    <col min="3" max="3" width="9.7109375" style="0" customWidth="1"/>
    <col min="4" max="4" width="11.140625" style="0" customWidth="1"/>
    <col min="5" max="6" width="9.7109375" style="0" customWidth="1"/>
    <col min="7" max="7" width="11.57421875" style="0" customWidth="1"/>
    <col min="8" max="8" width="12.28125" style="0" customWidth="1"/>
    <col min="9" max="9" width="11.28125" style="0" customWidth="1"/>
    <col min="10" max="10" width="11.8515625" style="0" customWidth="1"/>
    <col min="11" max="11" width="12.8515625" style="0" customWidth="1"/>
    <col min="12" max="12" width="12.28125" style="0" customWidth="1"/>
    <col min="13" max="14" width="9.7109375" style="0" customWidth="1"/>
    <col min="15" max="15" width="11.00390625" style="0" customWidth="1"/>
    <col min="16" max="16" width="9.7109375" style="0" customWidth="1"/>
    <col min="17" max="18" width="11.00390625" style="0" customWidth="1"/>
    <col min="19" max="19" width="9.7109375" style="0" customWidth="1"/>
    <col min="20" max="20" width="11.421875" style="0" customWidth="1"/>
    <col min="21" max="21" width="18.421875" style="0" customWidth="1"/>
  </cols>
  <sheetData>
    <row r="1" spans="1:21" ht="21" customHeight="1">
      <c r="A1" s="14"/>
      <c r="B1" s="44" t="s">
        <v>0</v>
      </c>
      <c r="C1" s="44"/>
      <c r="D1" s="44"/>
      <c r="E1" s="44"/>
      <c r="F1" s="44"/>
      <c r="G1" s="44"/>
      <c r="H1" s="44"/>
      <c r="I1" s="44"/>
      <c r="J1" s="44"/>
      <c r="K1" s="44"/>
      <c r="L1" s="44"/>
      <c r="M1" s="44" t="s">
        <v>1</v>
      </c>
      <c r="N1" s="44"/>
      <c r="O1" s="44"/>
      <c r="P1" s="44"/>
      <c r="Q1" s="44"/>
      <c r="R1" s="44"/>
      <c r="S1" s="44"/>
      <c r="T1" s="44"/>
      <c r="U1" s="44"/>
    </row>
    <row r="2" spans="1:21" ht="21" customHeight="1">
      <c r="A2" s="15"/>
      <c r="B2" s="67" t="s">
        <v>2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46" t="s">
        <v>3</v>
      </c>
      <c r="N2" s="46"/>
      <c r="O2" s="46"/>
      <c r="P2" s="46"/>
      <c r="Q2" s="46"/>
      <c r="R2" s="46"/>
      <c r="S2" s="46"/>
      <c r="T2" s="46"/>
      <c r="U2" s="46"/>
    </row>
    <row r="3" spans="1:21" ht="16.5" customHeight="1">
      <c r="A3" s="3"/>
      <c r="B3" s="3"/>
      <c r="C3" s="68" t="s">
        <v>4</v>
      </c>
      <c r="D3" s="68"/>
      <c r="E3" s="68"/>
      <c r="F3" s="68"/>
      <c r="G3" s="68"/>
      <c r="H3" s="68"/>
      <c r="I3" s="68"/>
      <c r="J3" s="68"/>
      <c r="K3" s="68"/>
      <c r="L3" s="68"/>
      <c r="M3" s="69" t="s">
        <v>5</v>
      </c>
      <c r="N3" s="69"/>
      <c r="O3" s="69"/>
      <c r="P3" s="69"/>
      <c r="Q3" s="69"/>
      <c r="R3" s="69"/>
      <c r="S3" s="69"/>
      <c r="T3" s="69"/>
      <c r="U3" s="69"/>
    </row>
    <row r="4" spans="1:21" ht="12.75" customHeight="1">
      <c r="A4" s="77" t="s">
        <v>81</v>
      </c>
      <c r="B4" s="78"/>
      <c r="C4" s="71" t="s">
        <v>6</v>
      </c>
      <c r="D4" s="72" t="s">
        <v>7</v>
      </c>
      <c r="E4" s="71" t="s">
        <v>8</v>
      </c>
      <c r="F4" s="72" t="s">
        <v>9</v>
      </c>
      <c r="G4" s="71" t="s">
        <v>10</v>
      </c>
      <c r="H4" s="72" t="s">
        <v>11</v>
      </c>
      <c r="I4" s="71" t="s">
        <v>12</v>
      </c>
      <c r="J4" s="72" t="s">
        <v>13</v>
      </c>
      <c r="K4" s="71" t="s">
        <v>14</v>
      </c>
      <c r="L4" s="72" t="s">
        <v>15</v>
      </c>
      <c r="M4" s="71" t="s">
        <v>16</v>
      </c>
      <c r="N4" s="72" t="s">
        <v>17</v>
      </c>
      <c r="O4" s="71" t="s">
        <v>18</v>
      </c>
      <c r="P4" s="72" t="s">
        <v>19</v>
      </c>
      <c r="Q4" s="71" t="s">
        <v>20</v>
      </c>
      <c r="R4" s="72" t="s">
        <v>21</v>
      </c>
      <c r="S4" s="71" t="s">
        <v>22</v>
      </c>
      <c r="T4" s="72" t="s">
        <v>23</v>
      </c>
      <c r="U4" s="71" t="s">
        <v>24</v>
      </c>
    </row>
    <row r="5" spans="1:21" ht="15.75" customHeight="1">
      <c r="A5" s="82" t="s">
        <v>80</v>
      </c>
      <c r="B5" s="83"/>
      <c r="C5" s="71"/>
      <c r="D5" s="72"/>
      <c r="E5" s="71"/>
      <c r="F5" s="72"/>
      <c r="G5" s="71"/>
      <c r="H5" s="72"/>
      <c r="I5" s="71"/>
      <c r="J5" s="72"/>
      <c r="K5" s="71"/>
      <c r="L5" s="72"/>
      <c r="M5" s="71"/>
      <c r="N5" s="72"/>
      <c r="O5" s="71"/>
      <c r="P5" s="72"/>
      <c r="Q5" s="71"/>
      <c r="R5" s="72"/>
      <c r="S5" s="71"/>
      <c r="T5" s="72"/>
      <c r="U5" s="71"/>
    </row>
    <row r="6" spans="1:21" ht="136.5" customHeight="1">
      <c r="A6" s="75"/>
      <c r="B6" s="76"/>
      <c r="C6" s="71"/>
      <c r="D6" s="72"/>
      <c r="E6" s="71"/>
      <c r="F6" s="72"/>
      <c r="G6" s="71"/>
      <c r="H6" s="72"/>
      <c r="I6" s="71"/>
      <c r="J6" s="72"/>
      <c r="K6" s="71"/>
      <c r="L6" s="72"/>
      <c r="M6" s="71"/>
      <c r="N6" s="72"/>
      <c r="O6" s="71"/>
      <c r="P6" s="72"/>
      <c r="Q6" s="71"/>
      <c r="R6" s="72"/>
      <c r="S6" s="71"/>
      <c r="T6" s="72"/>
      <c r="U6" s="71"/>
    </row>
    <row r="7" spans="1:21" ht="15" customHeight="1">
      <c r="A7" s="16" t="s">
        <v>25</v>
      </c>
      <c r="B7" s="23" t="s">
        <v>26</v>
      </c>
      <c r="C7" s="4" t="s">
        <v>27</v>
      </c>
      <c r="D7" s="4" t="s">
        <v>28</v>
      </c>
      <c r="E7" s="4" t="s">
        <v>29</v>
      </c>
      <c r="F7" s="4" t="s">
        <v>30</v>
      </c>
      <c r="G7" s="4" t="s">
        <v>31</v>
      </c>
      <c r="H7" s="4" t="s">
        <v>32</v>
      </c>
      <c r="I7" s="4" t="s">
        <v>33</v>
      </c>
      <c r="J7" s="4" t="s">
        <v>34</v>
      </c>
      <c r="K7" s="4" t="s">
        <v>35</v>
      </c>
      <c r="L7" s="4" t="s">
        <v>36</v>
      </c>
      <c r="M7" s="4" t="s">
        <v>37</v>
      </c>
      <c r="N7" s="4" t="s">
        <v>38</v>
      </c>
      <c r="O7" s="4" t="s">
        <v>39</v>
      </c>
      <c r="P7" s="4" t="s">
        <v>40</v>
      </c>
      <c r="Q7" s="4" t="s">
        <v>41</v>
      </c>
      <c r="R7" s="4" t="s">
        <v>42</v>
      </c>
      <c r="S7" s="4" t="s">
        <v>43</v>
      </c>
      <c r="T7" s="4" t="s">
        <v>44</v>
      </c>
      <c r="U7" s="4" t="s">
        <v>45</v>
      </c>
    </row>
    <row r="8" spans="1:21" ht="15" customHeight="1">
      <c r="A8" s="65" t="s">
        <v>67</v>
      </c>
      <c r="B8" s="65"/>
      <c r="C8" s="5"/>
      <c r="D8" s="6"/>
      <c r="E8" s="6"/>
      <c r="F8" s="6"/>
      <c r="G8" s="6"/>
      <c r="H8" s="6"/>
      <c r="I8" s="6"/>
      <c r="J8" s="5"/>
      <c r="K8" s="6"/>
      <c r="L8" s="5"/>
      <c r="M8" s="5"/>
      <c r="N8" s="5"/>
      <c r="O8" s="6"/>
      <c r="P8" s="6"/>
      <c r="Q8" s="6"/>
      <c r="R8" s="6"/>
      <c r="S8" s="6"/>
      <c r="T8" s="6"/>
      <c r="U8" s="5"/>
    </row>
    <row r="9" spans="1:21" ht="15" customHeight="1">
      <c r="A9" s="1">
        <v>17</v>
      </c>
      <c r="B9" s="1" t="s">
        <v>68</v>
      </c>
      <c r="C9" s="2"/>
      <c r="D9" s="40">
        <v>77473</v>
      </c>
      <c r="E9" s="40">
        <v>0</v>
      </c>
      <c r="F9" s="40">
        <v>0</v>
      </c>
      <c r="G9" s="41">
        <v>19298</v>
      </c>
      <c r="H9" s="40">
        <v>16164</v>
      </c>
      <c r="I9" s="42">
        <f aca="true" t="shared" si="0" ref="I9:I17">+H9-G9</f>
        <v>-3134</v>
      </c>
      <c r="J9" s="43"/>
      <c r="K9" s="41">
        <v>553852</v>
      </c>
      <c r="L9" s="42">
        <f aca="true" t="shared" si="1" ref="L9:L17">+C9+D9+E9+F9-I9-J9+K9</f>
        <v>634459</v>
      </c>
      <c r="M9" s="41">
        <v>0</v>
      </c>
      <c r="N9" s="43"/>
      <c r="O9" s="41">
        <v>113704</v>
      </c>
      <c r="P9" s="41">
        <v>0</v>
      </c>
      <c r="Q9" s="41">
        <v>210572</v>
      </c>
      <c r="R9" s="41">
        <v>119823</v>
      </c>
      <c r="S9" s="41">
        <v>13110</v>
      </c>
      <c r="T9" s="41">
        <v>177250</v>
      </c>
      <c r="U9" s="42">
        <f aca="true" t="shared" si="2" ref="U9:U17">SUM(M9:T9)</f>
        <v>634459</v>
      </c>
    </row>
    <row r="10" spans="1:21" ht="15" customHeight="1">
      <c r="A10" s="1">
        <v>18</v>
      </c>
      <c r="B10" s="1" t="s">
        <v>69</v>
      </c>
      <c r="C10" s="2"/>
      <c r="D10" s="40">
        <v>114206</v>
      </c>
      <c r="E10" s="40">
        <v>4083.84</v>
      </c>
      <c r="F10" s="40">
        <v>0</v>
      </c>
      <c r="G10" s="41">
        <v>19696.75</v>
      </c>
      <c r="H10" s="40">
        <v>16014.27</v>
      </c>
      <c r="I10" s="42">
        <f t="shared" si="0"/>
        <v>-3682.4799999999996</v>
      </c>
      <c r="J10" s="43"/>
      <c r="K10" s="41">
        <v>323252</v>
      </c>
      <c r="L10" s="42">
        <f t="shared" si="1"/>
        <v>445224.32</v>
      </c>
      <c r="M10" s="41">
        <v>6</v>
      </c>
      <c r="N10" s="43"/>
      <c r="O10" s="41">
        <v>93745</v>
      </c>
      <c r="P10" s="41">
        <v>0</v>
      </c>
      <c r="Q10" s="41">
        <v>134802</v>
      </c>
      <c r="R10" s="41">
        <v>55045</v>
      </c>
      <c r="S10" s="41">
        <v>3262.32</v>
      </c>
      <c r="T10" s="41">
        <v>158364</v>
      </c>
      <c r="U10" s="42">
        <f t="shared" si="2"/>
        <v>445224.32</v>
      </c>
    </row>
    <row r="11" spans="1:21" ht="15" customHeight="1">
      <c r="A11" s="1">
        <v>19</v>
      </c>
      <c r="B11" s="1" t="s">
        <v>70</v>
      </c>
      <c r="C11" s="2"/>
      <c r="D11" s="40">
        <v>28845.61</v>
      </c>
      <c r="E11" s="40">
        <v>1894.14</v>
      </c>
      <c r="F11" s="40">
        <v>0</v>
      </c>
      <c r="G11" s="41">
        <v>6523.07</v>
      </c>
      <c r="H11" s="40">
        <v>4727.19</v>
      </c>
      <c r="I11" s="42">
        <f t="shared" si="0"/>
        <v>-1795.88</v>
      </c>
      <c r="J11" s="43"/>
      <c r="K11" s="41">
        <v>77521</v>
      </c>
      <c r="L11" s="42">
        <f t="shared" si="1"/>
        <v>110056.63</v>
      </c>
      <c r="M11" s="41">
        <v>0</v>
      </c>
      <c r="N11" s="43"/>
      <c r="O11" s="41">
        <v>26665</v>
      </c>
      <c r="P11" s="41">
        <v>0</v>
      </c>
      <c r="Q11" s="41">
        <v>6451</v>
      </c>
      <c r="R11" s="41">
        <v>0</v>
      </c>
      <c r="S11" s="41">
        <v>0</v>
      </c>
      <c r="T11" s="41">
        <v>76940.63</v>
      </c>
      <c r="U11" s="42">
        <f t="shared" si="2"/>
        <v>110056.63</v>
      </c>
    </row>
    <row r="12" spans="1:21" ht="15" customHeight="1">
      <c r="A12" s="1">
        <v>20</v>
      </c>
      <c r="B12" s="1" t="s">
        <v>71</v>
      </c>
      <c r="C12" s="2"/>
      <c r="D12" s="40">
        <v>57329</v>
      </c>
      <c r="E12" s="40">
        <v>350</v>
      </c>
      <c r="F12" s="40">
        <v>96249</v>
      </c>
      <c r="G12" s="41">
        <v>16358</v>
      </c>
      <c r="H12" s="40">
        <v>13095</v>
      </c>
      <c r="I12" s="42">
        <f t="shared" si="0"/>
        <v>-3263</v>
      </c>
      <c r="J12" s="43"/>
      <c r="K12" s="41">
        <v>198446</v>
      </c>
      <c r="L12" s="42">
        <f t="shared" si="1"/>
        <v>355637</v>
      </c>
      <c r="M12" s="41">
        <v>97565</v>
      </c>
      <c r="N12" s="43"/>
      <c r="O12" s="41">
        <v>26164</v>
      </c>
      <c r="P12" s="41">
        <v>0</v>
      </c>
      <c r="Q12" s="41">
        <v>231908</v>
      </c>
      <c r="R12" s="41">
        <v>0</v>
      </c>
      <c r="S12" s="41">
        <v>0</v>
      </c>
      <c r="T12" s="41">
        <v>0</v>
      </c>
      <c r="U12" s="42">
        <f t="shared" si="2"/>
        <v>355637</v>
      </c>
    </row>
    <row r="13" spans="1:21" ht="15" customHeight="1">
      <c r="A13" s="1">
        <v>21</v>
      </c>
      <c r="B13" s="1" t="s">
        <v>72</v>
      </c>
      <c r="C13" s="2"/>
      <c r="D13" s="40">
        <v>779</v>
      </c>
      <c r="E13" s="40">
        <v>0</v>
      </c>
      <c r="F13" s="40">
        <v>0</v>
      </c>
      <c r="G13" s="41">
        <v>5856</v>
      </c>
      <c r="H13" s="40">
        <v>5327</v>
      </c>
      <c r="I13" s="42">
        <f t="shared" si="0"/>
        <v>-529</v>
      </c>
      <c r="J13" s="43"/>
      <c r="K13" s="41">
        <v>23237</v>
      </c>
      <c r="L13" s="42">
        <f t="shared" si="1"/>
        <v>24545</v>
      </c>
      <c r="M13" s="41">
        <v>0</v>
      </c>
      <c r="N13" s="43"/>
      <c r="O13" s="41">
        <v>0</v>
      </c>
      <c r="P13" s="41">
        <v>0</v>
      </c>
      <c r="Q13" s="41">
        <v>24545</v>
      </c>
      <c r="R13" s="41">
        <v>0</v>
      </c>
      <c r="S13" s="41">
        <v>0</v>
      </c>
      <c r="T13" s="41">
        <v>0</v>
      </c>
      <c r="U13" s="42">
        <f t="shared" si="2"/>
        <v>24545</v>
      </c>
    </row>
    <row r="14" spans="1:21" ht="15" customHeight="1">
      <c r="A14" s="1">
        <v>22</v>
      </c>
      <c r="B14" s="1" t="s">
        <v>73</v>
      </c>
      <c r="C14" s="2"/>
      <c r="D14" s="40">
        <v>0</v>
      </c>
      <c r="E14" s="40">
        <v>2196</v>
      </c>
      <c r="F14" s="40">
        <v>0</v>
      </c>
      <c r="G14" s="41">
        <v>27814</v>
      </c>
      <c r="H14" s="40">
        <v>7626</v>
      </c>
      <c r="I14" s="42">
        <f t="shared" si="0"/>
        <v>-20188</v>
      </c>
      <c r="J14" s="43"/>
      <c r="K14" s="41">
        <v>18323</v>
      </c>
      <c r="L14" s="42">
        <f t="shared" si="1"/>
        <v>40707</v>
      </c>
      <c r="M14" s="41">
        <v>1727</v>
      </c>
      <c r="N14" s="43"/>
      <c r="O14" s="41">
        <v>15889</v>
      </c>
      <c r="P14" s="41">
        <v>0</v>
      </c>
      <c r="Q14" s="41">
        <v>2514</v>
      </c>
      <c r="R14" s="41">
        <v>20273</v>
      </c>
      <c r="S14" s="41">
        <v>0</v>
      </c>
      <c r="T14" s="41">
        <v>304</v>
      </c>
      <c r="U14" s="42">
        <f t="shared" si="2"/>
        <v>40707</v>
      </c>
    </row>
    <row r="15" spans="1:21" ht="15" customHeight="1">
      <c r="A15" s="1">
        <v>23</v>
      </c>
      <c r="B15" s="1" t="s">
        <v>74</v>
      </c>
      <c r="C15" s="2"/>
      <c r="D15" s="40"/>
      <c r="E15" s="40"/>
      <c r="F15" s="40"/>
      <c r="G15" s="41"/>
      <c r="H15" s="40"/>
      <c r="I15" s="42">
        <f t="shared" si="0"/>
        <v>0</v>
      </c>
      <c r="J15" s="43"/>
      <c r="K15" s="41"/>
      <c r="L15" s="42">
        <f t="shared" si="1"/>
        <v>0</v>
      </c>
      <c r="M15" s="41"/>
      <c r="N15" s="43"/>
      <c r="O15" s="41"/>
      <c r="P15" s="41"/>
      <c r="Q15" s="41"/>
      <c r="R15" s="41"/>
      <c r="S15" s="41"/>
      <c r="T15" s="41"/>
      <c r="U15" s="42">
        <f t="shared" si="2"/>
        <v>0</v>
      </c>
    </row>
    <row r="16" spans="1:21" ht="15" customHeight="1">
      <c r="A16" s="1">
        <v>24</v>
      </c>
      <c r="B16" s="1" t="s">
        <v>75</v>
      </c>
      <c r="C16" s="2"/>
      <c r="D16" s="40">
        <v>2304</v>
      </c>
      <c r="E16" s="40">
        <v>1920</v>
      </c>
      <c r="F16" s="40">
        <v>2597</v>
      </c>
      <c r="G16" s="40">
        <v>11316</v>
      </c>
      <c r="H16" s="40">
        <v>7485</v>
      </c>
      <c r="I16" s="42">
        <f t="shared" si="0"/>
        <v>-3831</v>
      </c>
      <c r="J16" s="43"/>
      <c r="K16" s="41">
        <v>39632</v>
      </c>
      <c r="L16" s="42">
        <f t="shared" si="1"/>
        <v>50284</v>
      </c>
      <c r="M16" s="41">
        <v>0</v>
      </c>
      <c r="N16" s="43"/>
      <c r="O16" s="41">
        <v>23800</v>
      </c>
      <c r="P16" s="41">
        <v>0</v>
      </c>
      <c r="Q16" s="41">
        <v>11737</v>
      </c>
      <c r="R16" s="41">
        <v>14747</v>
      </c>
      <c r="S16" s="41">
        <v>0</v>
      </c>
      <c r="T16" s="41">
        <v>0</v>
      </c>
      <c r="U16" s="42">
        <f t="shared" si="2"/>
        <v>50284</v>
      </c>
    </row>
    <row r="17" spans="1:21" ht="15" customHeight="1">
      <c r="A17" s="1">
        <v>25</v>
      </c>
      <c r="B17" s="1" t="s">
        <v>76</v>
      </c>
      <c r="C17" s="2"/>
      <c r="D17" s="40">
        <v>0</v>
      </c>
      <c r="E17" s="40">
        <v>0</v>
      </c>
      <c r="F17" s="40">
        <v>174</v>
      </c>
      <c r="G17" s="40">
        <v>20791</v>
      </c>
      <c r="H17" s="40">
        <v>21315</v>
      </c>
      <c r="I17" s="42">
        <f t="shared" si="0"/>
        <v>524</v>
      </c>
      <c r="J17" s="43"/>
      <c r="K17" s="41">
        <v>218303.32</v>
      </c>
      <c r="L17" s="42">
        <f t="shared" si="1"/>
        <v>217953.32</v>
      </c>
      <c r="M17" s="41">
        <v>25</v>
      </c>
      <c r="N17" s="43"/>
      <c r="O17" s="41">
        <v>0</v>
      </c>
      <c r="P17" s="41">
        <v>0</v>
      </c>
      <c r="Q17" s="41">
        <v>142931.18</v>
      </c>
      <c r="R17" s="41">
        <v>74997.13</v>
      </c>
      <c r="S17" s="41">
        <v>0</v>
      </c>
      <c r="T17" s="41">
        <v>0</v>
      </c>
      <c r="U17" s="42">
        <f t="shared" si="2"/>
        <v>217953.31</v>
      </c>
    </row>
    <row r="18" spans="1:21" ht="15" customHeight="1">
      <c r="A18" s="22"/>
      <c r="B18" s="22" t="s">
        <v>77</v>
      </c>
      <c r="C18" s="24">
        <f aca="true" t="shared" si="3" ref="C18:U18">SUM(C9:C17)</f>
        <v>0</v>
      </c>
      <c r="D18" s="36">
        <f t="shared" si="3"/>
        <v>280936.61</v>
      </c>
      <c r="E18" s="36">
        <f t="shared" si="3"/>
        <v>10443.98</v>
      </c>
      <c r="F18" s="36">
        <f t="shared" si="3"/>
        <v>99020</v>
      </c>
      <c r="G18" s="36">
        <f t="shared" si="3"/>
        <v>127652.82</v>
      </c>
      <c r="H18" s="36">
        <f t="shared" si="3"/>
        <v>91753.45999999999</v>
      </c>
      <c r="I18" s="36">
        <f t="shared" si="3"/>
        <v>-35899.36</v>
      </c>
      <c r="J18" s="36">
        <f t="shared" si="3"/>
        <v>0</v>
      </c>
      <c r="K18" s="37">
        <f t="shared" si="3"/>
        <v>1452566.32</v>
      </c>
      <c r="L18" s="36">
        <f t="shared" si="3"/>
        <v>1878866.2700000003</v>
      </c>
      <c r="M18" s="36">
        <f t="shared" si="3"/>
        <v>99323</v>
      </c>
      <c r="N18" s="36">
        <f t="shared" si="3"/>
        <v>0</v>
      </c>
      <c r="O18" s="36">
        <f t="shared" si="3"/>
        <v>299967</v>
      </c>
      <c r="P18" s="36">
        <f t="shared" si="3"/>
        <v>0</v>
      </c>
      <c r="Q18" s="36">
        <f t="shared" si="3"/>
        <v>765460.1799999999</v>
      </c>
      <c r="R18" s="36">
        <f t="shared" si="3"/>
        <v>284885.13</v>
      </c>
      <c r="S18" s="36">
        <f t="shared" si="3"/>
        <v>16372.32</v>
      </c>
      <c r="T18" s="36">
        <f t="shared" si="3"/>
        <v>412858.63</v>
      </c>
      <c r="U18" s="36">
        <f t="shared" si="3"/>
        <v>1878866.2600000002</v>
      </c>
    </row>
    <row r="22" spans="7:10" ht="15" customHeight="1">
      <c r="G22" s="73" t="s">
        <v>78</v>
      </c>
      <c r="H22" s="73"/>
      <c r="I22" s="73"/>
      <c r="J22" s="7">
        <f>+('semilavorati aggregato'!J28)-('semilavorati aggregato'!K28+'monomeri aggregato'!K18)</f>
        <v>9456.899999999441</v>
      </c>
    </row>
  </sheetData>
  <sheetProtection selectLockedCells="1" selectUnlockedCells="1"/>
  <mergeCells count="30">
    <mergeCell ref="G22:I22"/>
    <mergeCell ref="A4:B4"/>
    <mergeCell ref="A5:B5"/>
    <mergeCell ref="A6:B6"/>
    <mergeCell ref="A8:B8"/>
    <mergeCell ref="U4:U6"/>
    <mergeCell ref="O4:O6"/>
    <mergeCell ref="P4:P6"/>
    <mergeCell ref="Q4:Q6"/>
    <mergeCell ref="R4:R6"/>
    <mergeCell ref="S4:S6"/>
    <mergeCell ref="T4:T6"/>
    <mergeCell ref="I4:I6"/>
    <mergeCell ref="J4:J6"/>
    <mergeCell ref="K4:K6"/>
    <mergeCell ref="L4:L6"/>
    <mergeCell ref="M4:M6"/>
    <mergeCell ref="N4:N6"/>
    <mergeCell ref="C4:C6"/>
    <mergeCell ref="D4:D6"/>
    <mergeCell ref="E4:E6"/>
    <mergeCell ref="F4:F6"/>
    <mergeCell ref="G4:G6"/>
    <mergeCell ref="H4:H6"/>
    <mergeCell ref="B1:L1"/>
    <mergeCell ref="M1:U1"/>
    <mergeCell ref="B2:L2"/>
    <mergeCell ref="M2:U2"/>
    <mergeCell ref="C3:L3"/>
    <mergeCell ref="M3:U3"/>
  </mergeCells>
  <printOptions/>
  <pageMargins left="0.7086614173228347" right="0.7086614173228347" top="0.7480314960629921" bottom="0.7480314960629921" header="0.5118110236220472" footer="0.5118110236220472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Carla Propersi</cp:lastModifiedBy>
  <cp:lastPrinted>2015-05-12T14:12:41Z</cp:lastPrinted>
  <dcterms:created xsi:type="dcterms:W3CDTF">2015-05-12T14:41:33Z</dcterms:created>
  <dcterms:modified xsi:type="dcterms:W3CDTF">2016-03-28T12:33:25Z</dcterms:modified>
  <cp:category/>
  <cp:version/>
  <cp:contentType/>
  <cp:contentStatus/>
</cp:coreProperties>
</file>