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<sst xmlns="http://schemas.openxmlformats.org/spreadsheetml/2006/main" count="258" uniqueCount="82">
  <si>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</si>
  <si>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</si>
  <si>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</si>
  <si>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</si>
  <si>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</si>
  <si>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</si>
  <si>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</si>
  <si>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</si>
  <si>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</si>
  <si>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</si>
  <si>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</si>
  <si>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</si>
  <si>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</si>
  <si>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</si>
  <si>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</si>
  <si>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</si>
  <si>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</si>
  <si>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</si>
  <si>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</si>
  <si>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</si>
  <si>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</si>
  <si>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</si>
  <si>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</si>
  <si>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</si>
  <si>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</si>
  <si>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</si>
  <si>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</si>
  <si>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</si>
  <si>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</si>
  <si>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</si>
  <si>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</si>
  <si>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</si>
  <si>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</si>
  <si>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</si>
  <si>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</si>
  <si>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</si>
  <si>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</si>
  <si>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</si>
  <si>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</si>
  <si>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</si>
  <si>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</si>
  <si>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</si>
  <si>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</si>
  <si>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</si>
  <si>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</si>
  <si>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</si>
  <si>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</si>
  <si>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</si>
  <si>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</si>
  <si>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</si>
  <si>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</si>
  <si>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</si>
  <si>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</si>
  <si>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</si>
  <si>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</si>
  <si>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</si>
  <si>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</si>
  <si>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</si>
  <si>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</si>
  <si>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</si>
  <si>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</si>
  <si>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</si>
  <si>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</si>
  <si>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</si>
  <si>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</si>
  <si>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</si>
  <si>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</si>
  <si>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</si>
  <si>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</si>
  <si>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</si>
  <si>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</si>
  <si>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</si>
  <si>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</si>
  <si>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</si>
  <si>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</si>
  <si>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</si>
  <si>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</si>
  <si>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</si>
  <si>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</si>
  <si>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aprile 2015</t>
  </si>
  <si>
    <t>Periodo: gennaio-aprile 2015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</si>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</sst>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b/>
      <sz val="10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3" fillId="39" borderId="17" xfId="0" applyFont="1" applyFill="1" applyBorder="1" applyAlignment="1" applyProtection="1">
      <alignment horizontal="left"/>
      <protection/>
    </xf>
    <xf numFmtId="0" fontId="3" fillId="40" borderId="17" xfId="0" applyFont="1" applyFill="1" applyBorder="1" applyAlignment="1" applyProtection="1">
      <alignment horizontal="left"/>
      <protection/>
    </xf>
    <xf numFmtId="0" fontId="2" fillId="37" borderId="18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36" borderId="0" xfId="0" applyFont="1" applyFill="1" applyAlignment="1" applyProtection="1">
      <alignment horizontal="center"/>
      <protection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6" borderId="1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0" fillId="36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0" fillId="36" borderId="21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 locked="0"/>
    </xf>
    <xf numFmtId="4" fontId="11" fillId="39" borderId="21" xfId="0" applyNumberFormat="1" applyFont="1" applyFill="1" applyBorder="1" applyAlignment="1" applyProtection="1">
      <alignment horizontal="right"/>
      <protection/>
    </xf>
    <xf numFmtId="4" fontId="11" fillId="39" borderId="19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4" fontId="11" fillId="40" borderId="13" xfId="0" applyNumberFormat="1" applyFont="1" applyFill="1" applyBorder="1" applyAlignment="1" applyProtection="1">
      <alignment horizontal="right"/>
      <protection/>
    </xf>
    <xf numFmtId="4" fontId="11" fillId="40" borderId="21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36" borderId="11" xfId="0" applyNumberFormat="1" applyFont="1" applyFill="1" applyBorder="1" applyAlignment="1" applyProtection="1">
      <alignment horizontal="right"/>
      <protection/>
    </xf>
    <xf numFmtId="4" fontId="0" fillId="34" borderId="11" xfId="0" applyNumberFormat="1" applyFont="1" applyFill="1" applyBorder="1" applyAlignment="1" applyProtection="1">
      <alignment horizontal="right"/>
      <protection locked="0"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8" fillId="38" borderId="22" xfId="0" applyFont="1" applyFill="1" applyBorder="1" applyAlignment="1" applyProtection="1">
      <alignment horizontal="center"/>
      <protection/>
    </xf>
    <xf numFmtId="0" fontId="9" fillId="42" borderId="23" xfId="0" applyFont="1" applyFill="1" applyBorder="1" applyAlignment="1" applyProtection="1">
      <alignment horizontal="center"/>
      <protection/>
    </xf>
    <xf numFmtId="0" fontId="9" fillId="43" borderId="23" xfId="0" applyFont="1" applyFill="1" applyBorder="1" applyAlignment="1" applyProtection="1">
      <alignment horizontal="center"/>
      <protection/>
    </xf>
    <xf numFmtId="0" fontId="10" fillId="36" borderId="24" xfId="0" applyFont="1" applyFill="1" applyBorder="1" applyAlignment="1" applyProtection="1">
      <alignment horizontal="center" wrapText="1"/>
      <protection/>
    </xf>
    <xf numFmtId="0" fontId="10" fillId="36" borderId="25" xfId="0" applyFont="1" applyFill="1" applyBorder="1" applyAlignment="1" applyProtection="1">
      <alignment horizontal="center" wrapText="1"/>
      <protection/>
    </xf>
    <xf numFmtId="0" fontId="9" fillId="36" borderId="26" xfId="0" applyFont="1" applyFill="1" applyBorder="1" applyAlignment="1" applyProtection="1">
      <alignment horizontal="center" textRotation="90" wrapText="1"/>
      <protection/>
    </xf>
    <xf numFmtId="0" fontId="9" fillId="36" borderId="27" xfId="0" applyFont="1" applyFill="1" applyBorder="1" applyAlignment="1" applyProtection="1">
      <alignment horizontal="center" textRotation="90" wrapText="1"/>
      <protection/>
    </xf>
    <xf numFmtId="0" fontId="10" fillId="36" borderId="28" xfId="0" applyFont="1" applyFill="1" applyBorder="1" applyAlignment="1" applyProtection="1">
      <alignment horizontal="center" wrapText="1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10" fillId="36" borderId="28" xfId="0" applyFont="1" applyFill="1" applyBorder="1" applyAlignment="1" applyProtection="1">
      <alignment horizontal="center" wrapText="1"/>
      <protection/>
    </xf>
    <xf numFmtId="0" fontId="3" fillId="44" borderId="29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0" fillId="36" borderId="28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27" fillId="36" borderId="24" xfId="0" applyFont="1" applyFill="1" applyBorder="1" applyAlignment="1" applyProtection="1">
      <alignment horizontal="center" wrapText="1"/>
      <protection/>
    </xf>
    <xf numFmtId="0" fontId="27" fillId="36" borderId="25" xfId="0" applyFont="1" applyFill="1" applyBorder="1" applyAlignment="1" applyProtection="1">
      <alignment horizontal="center" wrapText="1"/>
      <protection/>
    </xf>
    <xf numFmtId="0" fontId="27" fillId="36" borderId="28" xfId="0" applyFont="1" applyFill="1" applyBorder="1" applyAlignment="1" applyProtection="1">
      <alignment horizontal="center" wrapText="1"/>
      <protection/>
    </xf>
    <xf numFmtId="0" fontId="27" fillId="36" borderId="0" xfId="0" applyFont="1" applyFill="1" applyAlignment="1" applyProtection="1">
      <alignment horizontal="center" wrapText="1"/>
      <protection/>
    </xf>
    <xf numFmtId="0" fontId="27" fillId="36" borderId="28" xfId="0" applyFont="1" applyFill="1" applyBorder="1" applyAlignment="1" applyProtection="1">
      <alignment horizontal="center" shrinkToFit="1"/>
      <protection/>
    </xf>
    <xf numFmtId="0" fontId="27" fillId="36" borderId="30" xfId="0" applyFont="1" applyFill="1" applyBorder="1" applyAlignment="1" applyProtection="1">
      <alignment horizontal="center" shrinkToFi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petrolchimica_2015_04_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milavorati mensile"/>
      <sheetName val="monomeri mensile"/>
      <sheetName val="semilavorati aggregato"/>
      <sheetName val="monomeri aggrega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33.421875" style="0" customWidth="1"/>
    <col min="3" max="3" width="11.7109375" style="0" customWidth="1"/>
    <col min="4" max="5" width="9.7109375" style="0" customWidth="1"/>
    <col min="6" max="6" width="11.140625" style="0" customWidth="1"/>
    <col min="7" max="7" width="11.57421875" style="0" customWidth="1"/>
    <col min="8" max="8" width="11.421875" style="0" customWidth="1"/>
    <col min="9" max="9" width="11.57421875" style="0" customWidth="1"/>
    <col min="10" max="10" width="11.8515625" style="0" customWidth="1"/>
    <col min="11" max="12" width="11.28125" style="0" customWidth="1"/>
    <col min="13" max="13" width="11.00390625" style="0" customWidth="1"/>
    <col min="14" max="20" width="9.7109375" style="0" customWidth="1"/>
    <col min="21" max="21" width="12.57421875" style="0" customWidth="1"/>
  </cols>
  <sheetData>
    <row r="1" spans="1:21" ht="21" customHeight="1">
      <c r="A1" s="14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1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15"/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 t="s">
        <v>3</v>
      </c>
      <c r="N2" s="46"/>
      <c r="O2" s="46"/>
      <c r="P2" s="46"/>
      <c r="Q2" s="46"/>
      <c r="R2" s="46"/>
      <c r="S2" s="46"/>
      <c r="T2" s="46"/>
      <c r="U2" s="46"/>
    </row>
    <row r="3" spans="1:21" ht="16.5" customHeight="1" thickBot="1">
      <c r="A3" s="12"/>
      <c r="B3" s="21"/>
      <c r="C3" s="47" t="s">
        <v>4</v>
      </c>
      <c r="D3" s="47"/>
      <c r="E3" s="47"/>
      <c r="F3" s="47"/>
      <c r="G3" s="47"/>
      <c r="H3" s="47"/>
      <c r="I3" s="47"/>
      <c r="J3" s="47"/>
      <c r="K3" s="47"/>
      <c r="L3" s="47"/>
      <c r="M3" s="48" t="s">
        <v>5</v>
      </c>
      <c r="N3" s="48"/>
      <c r="O3" s="48"/>
      <c r="P3" s="48"/>
      <c r="Q3" s="48"/>
      <c r="R3" s="48"/>
      <c r="S3" s="48"/>
      <c r="T3" s="48"/>
      <c r="U3" s="48"/>
    </row>
    <row r="4" spans="1:21" ht="12.75" customHeight="1">
      <c r="A4" s="49" t="s">
        <v>81</v>
      </c>
      <c r="B4" s="50"/>
      <c r="C4" s="51" t="s">
        <v>6</v>
      </c>
      <c r="D4" s="52" t="s">
        <v>7</v>
      </c>
      <c r="E4" s="51" t="s">
        <v>8</v>
      </c>
      <c r="F4" s="52" t="s">
        <v>9</v>
      </c>
      <c r="G4" s="51" t="s">
        <v>10</v>
      </c>
      <c r="H4" s="52" t="s">
        <v>11</v>
      </c>
      <c r="I4" s="51" t="s">
        <v>12</v>
      </c>
      <c r="J4" s="52" t="s">
        <v>13</v>
      </c>
      <c r="K4" s="51" t="s">
        <v>14</v>
      </c>
      <c r="L4" s="52" t="s">
        <v>15</v>
      </c>
      <c r="M4" s="51" t="s">
        <v>16</v>
      </c>
      <c r="N4" s="52" t="s">
        <v>17</v>
      </c>
      <c r="O4" s="51" t="s">
        <v>18</v>
      </c>
      <c r="P4" s="52" t="s">
        <v>19</v>
      </c>
      <c r="Q4" s="51" t="s">
        <v>20</v>
      </c>
      <c r="R4" s="52" t="s">
        <v>21</v>
      </c>
      <c r="S4" s="51" t="s">
        <v>22</v>
      </c>
      <c r="T4" s="52" t="s">
        <v>23</v>
      </c>
      <c r="U4" s="51" t="s">
        <v>24</v>
      </c>
    </row>
    <row r="5" spans="1:21" ht="15.75" customHeight="1">
      <c r="A5" s="53" t="s">
        <v>79</v>
      </c>
      <c r="B5" s="54"/>
      <c r="C5" s="51"/>
      <c r="D5" s="52"/>
      <c r="E5" s="51"/>
      <c r="F5" s="52"/>
      <c r="G5" s="51"/>
      <c r="H5" s="52"/>
      <c r="I5" s="51"/>
      <c r="J5" s="52"/>
      <c r="K5" s="51"/>
      <c r="L5" s="52"/>
      <c r="M5" s="51"/>
      <c r="N5" s="52"/>
      <c r="O5" s="51"/>
      <c r="P5" s="52"/>
      <c r="Q5" s="51"/>
      <c r="R5" s="52"/>
      <c r="S5" s="51"/>
      <c r="T5" s="52"/>
      <c r="U5" s="51"/>
    </row>
    <row r="6" spans="1:21" ht="124.5" customHeight="1">
      <c r="A6" s="55"/>
      <c r="B6" s="54"/>
      <c r="C6" s="51"/>
      <c r="D6" s="52"/>
      <c r="E6" s="51"/>
      <c r="F6" s="52"/>
      <c r="G6" s="51"/>
      <c r="H6" s="52"/>
      <c r="I6" s="51"/>
      <c r="J6" s="52"/>
      <c r="K6" s="51"/>
      <c r="L6" s="52"/>
      <c r="M6" s="51"/>
      <c r="N6" s="52"/>
      <c r="O6" s="51"/>
      <c r="P6" s="52"/>
      <c r="Q6" s="51"/>
      <c r="R6" s="52"/>
      <c r="S6" s="51"/>
      <c r="T6" s="52"/>
      <c r="U6" s="51"/>
    </row>
    <row r="7" spans="1:21" ht="15" customHeight="1">
      <c r="A7" s="16" t="s">
        <v>25</v>
      </c>
      <c r="B7" s="23" t="s">
        <v>26</v>
      </c>
      <c r="C7" s="13" t="s">
        <v>27</v>
      </c>
      <c r="D7" s="13" t="s">
        <v>28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35</v>
      </c>
      <c r="L7" s="13" t="s">
        <v>36</v>
      </c>
      <c r="M7" s="13" t="s">
        <v>37</v>
      </c>
      <c r="N7" s="13" t="s">
        <v>38</v>
      </c>
      <c r="O7" s="13" t="s">
        <v>39</v>
      </c>
      <c r="P7" s="13" t="s">
        <v>40</v>
      </c>
      <c r="Q7" s="13" t="s">
        <v>41</v>
      </c>
      <c r="R7" s="13" t="s">
        <v>42</v>
      </c>
      <c r="S7" s="13" t="s">
        <v>43</v>
      </c>
      <c r="T7" s="13" t="s">
        <v>44</v>
      </c>
      <c r="U7" s="13" t="s">
        <v>45</v>
      </c>
    </row>
    <row r="8" spans="1:21" ht="15" customHeight="1">
      <c r="A8" s="56" t="s">
        <v>46</v>
      </c>
      <c r="B8" s="56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47</v>
      </c>
      <c r="C9" s="25">
        <v>5821</v>
      </c>
      <c r="D9" s="25">
        <v>0</v>
      </c>
      <c r="E9" s="25">
        <v>776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6353</v>
      </c>
      <c r="K9" s="27">
        <v>72368.83</v>
      </c>
      <c r="L9" s="28">
        <f aca="true" t="shared" si="1" ref="L9:L26">C9+D9+E9+F9-(I9+J9)+K9</f>
        <v>72612.83</v>
      </c>
      <c r="M9" s="25">
        <v>4436</v>
      </c>
      <c r="N9" s="29">
        <v>7084</v>
      </c>
      <c r="O9" s="25">
        <v>0</v>
      </c>
      <c r="P9" s="25">
        <v>0</v>
      </c>
      <c r="Q9" s="25">
        <v>0</v>
      </c>
      <c r="R9" s="25">
        <v>0</v>
      </c>
      <c r="S9" s="25">
        <v>59298.83</v>
      </c>
      <c r="T9" s="30">
        <v>1794</v>
      </c>
      <c r="U9" s="31">
        <f aca="true" t="shared" si="2" ref="U9:U19">SUM(M9:T9)</f>
        <v>72612.83</v>
      </c>
    </row>
    <row r="10" spans="1:21" ht="15" customHeight="1">
      <c r="A10" s="17">
        <v>2</v>
      </c>
      <c r="B10" s="17" t="s">
        <v>48</v>
      </c>
      <c r="C10" s="25">
        <v>10510</v>
      </c>
      <c r="D10" s="25">
        <v>0</v>
      </c>
      <c r="E10" s="25">
        <v>0</v>
      </c>
      <c r="F10" s="25">
        <v>8157</v>
      </c>
      <c r="G10" s="25">
        <v>10856</v>
      </c>
      <c r="H10" s="25">
        <v>10573</v>
      </c>
      <c r="I10" s="26">
        <f t="shared" si="0"/>
        <v>-283</v>
      </c>
      <c r="J10" s="25">
        <v>17920</v>
      </c>
      <c r="K10" s="27">
        <v>12891</v>
      </c>
      <c r="L10" s="28">
        <f t="shared" si="1"/>
        <v>13921</v>
      </c>
      <c r="M10" s="25">
        <v>7664</v>
      </c>
      <c r="N10" s="29">
        <v>0</v>
      </c>
      <c r="O10" s="25">
        <v>6091</v>
      </c>
      <c r="P10" s="25">
        <v>0</v>
      </c>
      <c r="Q10" s="25">
        <v>140</v>
      </c>
      <c r="R10" s="25">
        <v>0</v>
      </c>
      <c r="S10" s="25">
        <v>7</v>
      </c>
      <c r="T10" s="30">
        <v>19</v>
      </c>
      <c r="U10" s="31">
        <f t="shared" si="2"/>
        <v>13921</v>
      </c>
    </row>
    <row r="11" spans="1:21" ht="15" customHeight="1">
      <c r="A11" s="18">
        <v>3</v>
      </c>
      <c r="B11" s="18" t="s">
        <v>49</v>
      </c>
      <c r="C11" s="25">
        <v>173117</v>
      </c>
      <c r="D11" s="25">
        <v>36727</v>
      </c>
      <c r="E11" s="25">
        <v>66554</v>
      </c>
      <c r="F11" s="25">
        <v>96477</v>
      </c>
      <c r="G11" s="25">
        <v>66889</v>
      </c>
      <c r="H11" s="25">
        <v>73424</v>
      </c>
      <c r="I11" s="26">
        <f t="shared" si="0"/>
        <v>6535</v>
      </c>
      <c r="J11" s="25">
        <v>366340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50</v>
      </c>
      <c r="C12" s="25">
        <v>40124</v>
      </c>
      <c r="D12" s="25">
        <v>19910</v>
      </c>
      <c r="E12" s="25">
        <v>0</v>
      </c>
      <c r="F12" s="25">
        <v>0</v>
      </c>
      <c r="G12" s="25">
        <v>48323</v>
      </c>
      <c r="H12" s="25">
        <v>29458</v>
      </c>
      <c r="I12" s="26">
        <f t="shared" si="0"/>
        <v>-18865</v>
      </c>
      <c r="J12" s="25">
        <v>78899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51</v>
      </c>
      <c r="C13" s="25">
        <v>24618</v>
      </c>
      <c r="D13" s="25">
        <v>0</v>
      </c>
      <c r="E13" s="25">
        <v>0</v>
      </c>
      <c r="F13" s="25">
        <v>32998</v>
      </c>
      <c r="G13" s="25">
        <v>50043</v>
      </c>
      <c r="H13" s="25">
        <v>17464</v>
      </c>
      <c r="I13" s="26">
        <f t="shared" si="0"/>
        <v>-32579</v>
      </c>
      <c r="J13" s="25">
        <v>78439</v>
      </c>
      <c r="K13" s="27">
        <v>64683</v>
      </c>
      <c r="L13" s="28">
        <f t="shared" si="1"/>
        <v>76439</v>
      </c>
      <c r="M13" s="25">
        <v>0</v>
      </c>
      <c r="N13" s="29">
        <v>0</v>
      </c>
      <c r="O13" s="25">
        <v>0</v>
      </c>
      <c r="P13" s="25">
        <v>0</v>
      </c>
      <c r="Q13" s="25">
        <v>45968</v>
      </c>
      <c r="R13" s="25">
        <v>30471</v>
      </c>
      <c r="S13" s="25">
        <v>0</v>
      </c>
      <c r="T13" s="30">
        <v>0</v>
      </c>
      <c r="U13" s="31">
        <f t="shared" si="2"/>
        <v>76439</v>
      </c>
    </row>
    <row r="14" spans="1:21" ht="15" customHeight="1">
      <c r="A14" s="17">
        <v>6</v>
      </c>
      <c r="B14" s="17" t="s">
        <v>52</v>
      </c>
      <c r="C14" s="25">
        <v>23439</v>
      </c>
      <c r="D14" s="25">
        <v>0</v>
      </c>
      <c r="E14" s="25">
        <v>0</v>
      </c>
      <c r="F14" s="25">
        <v>0</v>
      </c>
      <c r="G14" s="25">
        <v>11531</v>
      </c>
      <c r="H14" s="25">
        <v>6994</v>
      </c>
      <c r="I14" s="26">
        <f t="shared" si="0"/>
        <v>-4537</v>
      </c>
      <c r="J14" s="25">
        <v>23581</v>
      </c>
      <c r="K14" s="27">
        <v>17388</v>
      </c>
      <c r="L14" s="28">
        <f t="shared" si="1"/>
        <v>21783</v>
      </c>
      <c r="M14" s="25">
        <v>21363</v>
      </c>
      <c r="N14" s="29">
        <v>0</v>
      </c>
      <c r="O14" s="25">
        <v>0</v>
      </c>
      <c r="P14" s="25">
        <v>0</v>
      </c>
      <c r="Q14" s="25">
        <v>0</v>
      </c>
      <c r="R14" s="25">
        <v>0</v>
      </c>
      <c r="S14" s="25">
        <v>420</v>
      </c>
      <c r="T14" s="30">
        <v>0</v>
      </c>
      <c r="U14" s="31">
        <f t="shared" si="2"/>
        <v>21783</v>
      </c>
    </row>
    <row r="15" spans="1:21" ht="15" customHeight="1">
      <c r="A15" s="17">
        <v>7</v>
      </c>
      <c r="B15" s="17" t="s">
        <v>53</v>
      </c>
      <c r="C15" s="25">
        <v>8891</v>
      </c>
      <c r="D15" s="25">
        <v>0</v>
      </c>
      <c r="E15" s="25">
        <v>0</v>
      </c>
      <c r="F15" s="25">
        <v>6300.39</v>
      </c>
      <c r="G15" s="25">
        <v>9491.88</v>
      </c>
      <c r="H15" s="25">
        <v>13508.52</v>
      </c>
      <c r="I15" s="26">
        <f t="shared" si="0"/>
        <v>4016.6400000000012</v>
      </c>
      <c r="J15" s="25">
        <v>8504.76</v>
      </c>
      <c r="K15" s="27">
        <v>0</v>
      </c>
      <c r="L15" s="28">
        <f t="shared" si="1"/>
        <v>2669.989999999998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2670</v>
      </c>
      <c r="T15" s="30">
        <v>0</v>
      </c>
      <c r="U15" s="31">
        <f t="shared" si="2"/>
        <v>2670</v>
      </c>
    </row>
    <row r="16" spans="1:21" ht="15" customHeight="1">
      <c r="A16" s="17">
        <v>8</v>
      </c>
      <c r="B16" s="17" t="s">
        <v>54</v>
      </c>
      <c r="C16" s="25">
        <v>6490</v>
      </c>
      <c r="D16" s="25">
        <v>2781.54</v>
      </c>
      <c r="E16" s="25">
        <v>0</v>
      </c>
      <c r="F16" s="25">
        <v>0</v>
      </c>
      <c r="G16" s="25">
        <v>39330.54</v>
      </c>
      <c r="H16" s="25">
        <v>37846.76</v>
      </c>
      <c r="I16" s="26">
        <f t="shared" si="0"/>
        <v>-1483.7799999999988</v>
      </c>
      <c r="J16" s="25">
        <v>6389.53</v>
      </c>
      <c r="K16" s="27">
        <v>12582</v>
      </c>
      <c r="L16" s="28">
        <f t="shared" si="1"/>
        <v>16947.79</v>
      </c>
      <c r="M16" s="25">
        <v>0</v>
      </c>
      <c r="N16" s="29">
        <v>1588.79</v>
      </c>
      <c r="O16" s="25">
        <v>0</v>
      </c>
      <c r="P16" s="25">
        <v>0</v>
      </c>
      <c r="Q16" s="25">
        <v>5833</v>
      </c>
      <c r="R16" s="25">
        <v>3723</v>
      </c>
      <c r="S16" s="25">
        <v>5803</v>
      </c>
      <c r="T16" s="30">
        <v>0</v>
      </c>
      <c r="U16" s="31">
        <f t="shared" si="2"/>
        <v>16947.79</v>
      </c>
    </row>
    <row r="17" spans="1:21" ht="15" customHeight="1">
      <c r="A17" s="17">
        <v>9</v>
      </c>
      <c r="B17" s="17" t="s">
        <v>55</v>
      </c>
      <c r="C17" s="25">
        <v>0</v>
      </c>
      <c r="D17" s="25">
        <v>0</v>
      </c>
      <c r="E17" s="25">
        <v>0</v>
      </c>
      <c r="F17" s="25">
        <v>0</v>
      </c>
      <c r="G17" s="25">
        <v>12406</v>
      </c>
      <c r="H17" s="25">
        <v>10880</v>
      </c>
      <c r="I17" s="26">
        <f t="shared" si="0"/>
        <v>-1526</v>
      </c>
      <c r="J17" s="25">
        <v>1526</v>
      </c>
      <c r="K17" s="27">
        <v>0</v>
      </c>
      <c r="L17" s="28">
        <f t="shared" si="1"/>
        <v>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0</v>
      </c>
      <c r="U17" s="31">
        <f t="shared" si="2"/>
        <v>0</v>
      </c>
    </row>
    <row r="18" spans="1:21" ht="15" customHeight="1">
      <c r="A18" s="17">
        <v>10</v>
      </c>
      <c r="B18" s="17" t="s">
        <v>56</v>
      </c>
      <c r="C18" s="25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57</v>
      </c>
      <c r="C19" s="25">
        <v>0</v>
      </c>
      <c r="D19" s="25">
        <v>0</v>
      </c>
      <c r="E19" s="25">
        <v>3047.36</v>
      </c>
      <c r="F19" s="25">
        <v>12617.04</v>
      </c>
      <c r="G19" s="25">
        <v>20997.25</v>
      </c>
      <c r="H19" s="25">
        <v>24670.65</v>
      </c>
      <c r="I19" s="26">
        <f t="shared" si="0"/>
        <v>3673.4000000000015</v>
      </c>
      <c r="J19" s="25">
        <v>7443.66</v>
      </c>
      <c r="K19" s="27">
        <v>6561.04</v>
      </c>
      <c r="L19" s="28">
        <f t="shared" si="1"/>
        <v>11108.380000000001</v>
      </c>
      <c r="M19" s="25">
        <v>0</v>
      </c>
      <c r="N19" s="29">
        <v>0</v>
      </c>
      <c r="O19" s="25">
        <v>0</v>
      </c>
      <c r="P19" s="25">
        <v>0</v>
      </c>
      <c r="Q19" s="25">
        <v>1946.21</v>
      </c>
      <c r="R19" s="25">
        <v>4511.17</v>
      </c>
      <c r="S19" s="25">
        <v>4650.99</v>
      </c>
      <c r="T19" s="30">
        <v>0</v>
      </c>
      <c r="U19" s="31">
        <f t="shared" si="2"/>
        <v>11108.369999999999</v>
      </c>
    </row>
    <row r="20" spans="1:21" ht="15" customHeight="1">
      <c r="A20" s="19"/>
      <c r="B20" s="19" t="s">
        <v>58</v>
      </c>
      <c r="C20" s="32">
        <f aca="true" t="shared" si="3" ref="C20:K20">SUM(C9:C19)</f>
        <v>293010</v>
      </c>
      <c r="D20" s="32">
        <f t="shared" si="3"/>
        <v>59418.54</v>
      </c>
      <c r="E20" s="32">
        <f t="shared" si="3"/>
        <v>70377.36</v>
      </c>
      <c r="F20" s="32">
        <f t="shared" si="3"/>
        <v>156549.43000000002</v>
      </c>
      <c r="G20" s="32">
        <f t="shared" si="3"/>
        <v>269867.67000000004</v>
      </c>
      <c r="H20" s="32">
        <f t="shared" si="3"/>
        <v>224818.93</v>
      </c>
      <c r="I20" s="32">
        <f t="shared" si="3"/>
        <v>-45048.74</v>
      </c>
      <c r="J20" s="32">
        <f t="shared" si="3"/>
        <v>595395.9500000001</v>
      </c>
      <c r="K20" s="32">
        <f t="shared" si="3"/>
        <v>186473.87000000002</v>
      </c>
      <c r="L20" s="33">
        <f t="shared" si="1"/>
        <v>215481.9899999999</v>
      </c>
      <c r="M20" s="32">
        <f aca="true" t="shared" si="4" ref="M20:U20">SUM(M9:M19)</f>
        <v>33463</v>
      </c>
      <c r="N20" s="32">
        <f t="shared" si="4"/>
        <v>8672.79</v>
      </c>
      <c r="O20" s="32">
        <f t="shared" si="4"/>
        <v>6091</v>
      </c>
      <c r="P20" s="32">
        <f t="shared" si="4"/>
        <v>0</v>
      </c>
      <c r="Q20" s="32">
        <f t="shared" si="4"/>
        <v>53887.21</v>
      </c>
      <c r="R20" s="32">
        <f t="shared" si="4"/>
        <v>38705.17</v>
      </c>
      <c r="S20" s="32">
        <f t="shared" si="4"/>
        <v>72849.82</v>
      </c>
      <c r="T20" s="32">
        <f t="shared" si="4"/>
        <v>1813</v>
      </c>
      <c r="U20" s="34">
        <f t="shared" si="4"/>
        <v>215481.99000000002</v>
      </c>
    </row>
    <row r="21" spans="1:21" ht="15" customHeight="1">
      <c r="A21" s="17">
        <v>12</v>
      </c>
      <c r="B21" s="17" t="s">
        <v>59</v>
      </c>
      <c r="C21" s="25">
        <v>0</v>
      </c>
      <c r="D21" s="25">
        <v>27420</v>
      </c>
      <c r="E21" s="25">
        <v>0</v>
      </c>
      <c r="F21" s="25">
        <v>0</v>
      </c>
      <c r="G21" s="25">
        <v>13761</v>
      </c>
      <c r="H21" s="25">
        <v>15348</v>
      </c>
      <c r="I21" s="26">
        <f>+H21-G21</f>
        <v>1587</v>
      </c>
      <c r="J21" s="25">
        <v>37481</v>
      </c>
      <c r="K21" s="27">
        <v>47324</v>
      </c>
      <c r="L21" s="28">
        <f t="shared" si="1"/>
        <v>35676</v>
      </c>
      <c r="M21" s="25">
        <v>14473</v>
      </c>
      <c r="N21" s="29">
        <v>0</v>
      </c>
      <c r="O21" s="25">
        <v>10044</v>
      </c>
      <c r="P21" s="25">
        <v>0</v>
      </c>
      <c r="Q21" s="25">
        <v>9189</v>
      </c>
      <c r="R21" s="25">
        <v>1191</v>
      </c>
      <c r="S21" s="25">
        <v>779</v>
      </c>
      <c r="T21" s="30">
        <v>0</v>
      </c>
      <c r="U21" s="31">
        <f>SUM(M21:T21)</f>
        <v>35676</v>
      </c>
    </row>
    <row r="22" spans="1:21" ht="15" customHeight="1">
      <c r="A22" s="17">
        <v>13</v>
      </c>
      <c r="B22" s="17" t="s">
        <v>60</v>
      </c>
      <c r="C22" s="25">
        <v>0</v>
      </c>
      <c r="D22" s="25">
        <v>0</v>
      </c>
      <c r="E22" s="25">
        <v>1449</v>
      </c>
      <c r="F22" s="25">
        <v>5003</v>
      </c>
      <c r="G22" s="25">
        <v>103271</v>
      </c>
      <c r="H22" s="25">
        <v>91523</v>
      </c>
      <c r="I22" s="26">
        <f>+H22-G22</f>
        <v>-11748</v>
      </c>
      <c r="J22" s="25">
        <v>38583</v>
      </c>
      <c r="K22" s="27">
        <v>166672</v>
      </c>
      <c r="L22" s="28">
        <f t="shared" si="1"/>
        <v>146289</v>
      </c>
      <c r="M22" s="25">
        <v>75586</v>
      </c>
      <c r="N22" s="29">
        <v>0</v>
      </c>
      <c r="O22" s="25">
        <v>19889</v>
      </c>
      <c r="P22" s="25">
        <v>0</v>
      </c>
      <c r="Q22" s="25">
        <v>0</v>
      </c>
      <c r="R22" s="25">
        <v>50814</v>
      </c>
      <c r="S22" s="25">
        <v>0</v>
      </c>
      <c r="T22" s="30">
        <v>0</v>
      </c>
      <c r="U22" s="31">
        <f>SUM(M22:T22)</f>
        <v>146289</v>
      </c>
    </row>
    <row r="23" spans="1:21" ht="15" customHeight="1">
      <c r="A23" s="17">
        <v>14</v>
      </c>
      <c r="B23" s="17" t="s">
        <v>61</v>
      </c>
      <c r="C23" s="25">
        <v>0</v>
      </c>
      <c r="D23" s="25">
        <v>0</v>
      </c>
      <c r="E23" s="25">
        <v>5763</v>
      </c>
      <c r="F23" s="25">
        <v>3967</v>
      </c>
      <c r="G23" s="25">
        <v>20969</v>
      </c>
      <c r="H23" s="25">
        <v>23091</v>
      </c>
      <c r="I23" s="26">
        <f>+H23-G23</f>
        <v>2122</v>
      </c>
      <c r="J23" s="25">
        <v>24072</v>
      </c>
      <c r="K23" s="27">
        <v>17330</v>
      </c>
      <c r="L23" s="28">
        <f t="shared" si="1"/>
        <v>866</v>
      </c>
      <c r="M23" s="25">
        <v>0</v>
      </c>
      <c r="N23" s="29">
        <v>0</v>
      </c>
      <c r="O23" s="25">
        <v>0</v>
      </c>
      <c r="P23" s="25">
        <v>0</v>
      </c>
      <c r="Q23" s="25">
        <v>866</v>
      </c>
      <c r="R23" s="25">
        <v>0</v>
      </c>
      <c r="S23" s="25">
        <v>0</v>
      </c>
      <c r="T23" s="30">
        <v>0</v>
      </c>
      <c r="U23" s="31">
        <f>SUM(M23:T23)</f>
        <v>866</v>
      </c>
    </row>
    <row r="24" spans="1:21" ht="15" customHeight="1">
      <c r="A24" s="19"/>
      <c r="B24" s="19" t="s">
        <v>62</v>
      </c>
      <c r="C24" s="32">
        <f aca="true" t="shared" si="5" ref="C24:K24">SUM(C21:C23)</f>
        <v>0</v>
      </c>
      <c r="D24" s="32">
        <f t="shared" si="5"/>
        <v>27420</v>
      </c>
      <c r="E24" s="32">
        <f t="shared" si="5"/>
        <v>7212</v>
      </c>
      <c r="F24" s="32">
        <f t="shared" si="5"/>
        <v>8970</v>
      </c>
      <c r="G24" s="32">
        <f t="shared" si="5"/>
        <v>138001</v>
      </c>
      <c r="H24" s="32">
        <f t="shared" si="5"/>
        <v>129962</v>
      </c>
      <c r="I24" s="32">
        <f t="shared" si="5"/>
        <v>-8039</v>
      </c>
      <c r="J24" s="32">
        <f t="shared" si="5"/>
        <v>100136</v>
      </c>
      <c r="K24" s="35">
        <f t="shared" si="5"/>
        <v>231326</v>
      </c>
      <c r="L24" s="33">
        <f t="shared" si="1"/>
        <v>182831</v>
      </c>
      <c r="M24" s="32">
        <f aca="true" t="shared" si="6" ref="M24:U24">SUM(M21:M23)</f>
        <v>90059</v>
      </c>
      <c r="N24" s="32">
        <f t="shared" si="6"/>
        <v>0</v>
      </c>
      <c r="O24" s="32">
        <f t="shared" si="6"/>
        <v>29933</v>
      </c>
      <c r="P24" s="32">
        <f t="shared" si="6"/>
        <v>0</v>
      </c>
      <c r="Q24" s="32">
        <f t="shared" si="6"/>
        <v>10055</v>
      </c>
      <c r="R24" s="32">
        <f t="shared" si="6"/>
        <v>52005</v>
      </c>
      <c r="S24" s="32">
        <f t="shared" si="6"/>
        <v>779</v>
      </c>
      <c r="T24" s="32">
        <f t="shared" si="6"/>
        <v>0</v>
      </c>
      <c r="U24" s="34">
        <f t="shared" si="6"/>
        <v>182831</v>
      </c>
    </row>
    <row r="25" spans="1:21" ht="15" customHeight="1">
      <c r="A25" s="17">
        <v>15</v>
      </c>
      <c r="B25" s="17" t="s">
        <v>63</v>
      </c>
      <c r="C25" s="25">
        <v>12363</v>
      </c>
      <c r="D25" s="25">
        <v>985.59</v>
      </c>
      <c r="E25" s="25">
        <v>1494.25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985.59</v>
      </c>
      <c r="K25" s="27">
        <v>0</v>
      </c>
      <c r="L25" s="28">
        <f t="shared" si="1"/>
        <v>13857.25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13857.25</v>
      </c>
      <c r="T25" s="30">
        <v>0</v>
      </c>
      <c r="U25" s="31">
        <f>SUM(M25:T25)</f>
        <v>13857.25</v>
      </c>
    </row>
    <row r="26" spans="1:21" ht="15" customHeight="1">
      <c r="A26" s="17">
        <v>16</v>
      </c>
      <c r="B26" s="17" t="s">
        <v>64</v>
      </c>
      <c r="C26" s="25">
        <v>0</v>
      </c>
      <c r="D26" s="25">
        <v>5188</v>
      </c>
      <c r="E26" s="25">
        <v>0</v>
      </c>
      <c r="F26" s="25">
        <v>0</v>
      </c>
      <c r="G26" s="25">
        <v>212</v>
      </c>
      <c r="H26" s="25">
        <v>1374</v>
      </c>
      <c r="I26" s="26">
        <f>+H26-G26</f>
        <v>1162</v>
      </c>
      <c r="J26" s="25">
        <v>4026</v>
      </c>
      <c r="K26" s="27">
        <v>4026</v>
      </c>
      <c r="L26" s="28">
        <f t="shared" si="1"/>
        <v>4026</v>
      </c>
      <c r="M26" s="25">
        <v>4026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4026</v>
      </c>
    </row>
    <row r="27" spans="1:21" ht="15" customHeight="1">
      <c r="A27" s="19"/>
      <c r="B27" s="19" t="s">
        <v>65</v>
      </c>
      <c r="C27" s="32">
        <f aca="true" t="shared" si="7" ref="C27:I27">SUM(C25:C26)</f>
        <v>12363</v>
      </c>
      <c r="D27" s="32">
        <f t="shared" si="7"/>
        <v>6173.59</v>
      </c>
      <c r="E27" s="32">
        <f t="shared" si="7"/>
        <v>1494.25</v>
      </c>
      <c r="F27" s="32">
        <f t="shared" si="7"/>
        <v>0</v>
      </c>
      <c r="G27" s="32">
        <f t="shared" si="7"/>
        <v>212</v>
      </c>
      <c r="H27" s="32">
        <f t="shared" si="7"/>
        <v>1374</v>
      </c>
      <c r="I27" s="32">
        <f t="shared" si="7"/>
        <v>1162</v>
      </c>
      <c r="J27" s="32">
        <f>K27+L27-(C27+D27+E27+F27)</f>
        <v>2864</v>
      </c>
      <c r="K27" s="32">
        <f>SUM(J25:J26)</f>
        <v>5011.59</v>
      </c>
      <c r="L27" s="32">
        <f aca="true" t="shared" si="8" ref="L27:U27">SUM(L25:L26)</f>
        <v>17883.25</v>
      </c>
      <c r="M27" s="32">
        <f t="shared" si="8"/>
        <v>4026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13857.25</v>
      </c>
      <c r="T27" s="32">
        <f t="shared" si="8"/>
        <v>0</v>
      </c>
      <c r="U27" s="34">
        <f t="shared" si="8"/>
        <v>17883.25</v>
      </c>
    </row>
    <row r="28" spans="1:21" ht="15" customHeight="1">
      <c r="A28" s="20"/>
      <c r="B28" s="20" t="s">
        <v>66</v>
      </c>
      <c r="C28" s="38">
        <f aca="true" t="shared" si="9" ref="C28:U28">+C20+C24+C27</f>
        <v>305373</v>
      </c>
      <c r="D28" s="38">
        <f t="shared" si="9"/>
        <v>93012.13</v>
      </c>
      <c r="E28" s="38">
        <f t="shared" si="9"/>
        <v>79083.61</v>
      </c>
      <c r="F28" s="38">
        <f t="shared" si="9"/>
        <v>165519.43000000002</v>
      </c>
      <c r="G28" s="38">
        <f t="shared" si="9"/>
        <v>408080.67000000004</v>
      </c>
      <c r="H28" s="38">
        <f t="shared" si="9"/>
        <v>356154.93</v>
      </c>
      <c r="I28" s="38">
        <f t="shared" si="9"/>
        <v>-51925.74</v>
      </c>
      <c r="J28" s="38">
        <f t="shared" si="9"/>
        <v>698395.9500000001</v>
      </c>
      <c r="K28" s="38">
        <f t="shared" si="9"/>
        <v>422811.46</v>
      </c>
      <c r="L28" s="38">
        <f t="shared" si="9"/>
        <v>416196.2399999999</v>
      </c>
      <c r="M28" s="38">
        <f t="shared" si="9"/>
        <v>127548</v>
      </c>
      <c r="N28" s="38">
        <f t="shared" si="9"/>
        <v>8672.79</v>
      </c>
      <c r="O28" s="38">
        <f t="shared" si="9"/>
        <v>36024</v>
      </c>
      <c r="P28" s="38">
        <f t="shared" si="9"/>
        <v>0</v>
      </c>
      <c r="Q28" s="38">
        <f t="shared" si="9"/>
        <v>63942.21</v>
      </c>
      <c r="R28" s="38">
        <f t="shared" si="9"/>
        <v>90710.17</v>
      </c>
      <c r="S28" s="38">
        <f t="shared" si="9"/>
        <v>87486.07</v>
      </c>
      <c r="T28" s="38">
        <f t="shared" si="9"/>
        <v>1813</v>
      </c>
      <c r="U28" s="39">
        <f t="shared" si="9"/>
        <v>416196.24</v>
      </c>
    </row>
  </sheetData>
  <sheetProtection selectLockedCells="1" selectUnlockedCells="1"/>
  <mergeCells count="29"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3.7109375" style="0" customWidth="1"/>
    <col min="2" max="2" width="22.8515625" style="0" customWidth="1"/>
    <col min="3" max="6" width="9.7109375" style="0" customWidth="1"/>
    <col min="7" max="7" width="11.00390625" style="0" customWidth="1"/>
    <col min="8" max="8" width="11.28125" style="0" customWidth="1"/>
    <col min="9" max="9" width="9.7109375" style="0" customWidth="1"/>
    <col min="10" max="10" width="11.8515625" style="0" customWidth="1"/>
    <col min="11" max="11" width="11.421875" style="0" customWidth="1"/>
    <col min="12" max="12" width="10.8515625" style="0" customWidth="1"/>
    <col min="13" max="16" width="9.7109375" style="0" customWidth="1"/>
    <col min="17" max="17" width="11.00390625" style="0" customWidth="1"/>
    <col min="18" max="20" width="9.7109375" style="0" customWidth="1"/>
    <col min="21" max="21" width="11.7109375" style="0" customWidth="1"/>
  </cols>
  <sheetData>
    <row r="1" spans="1:21" ht="21" customHeight="1">
      <c r="A1" s="14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1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15"/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 t="s">
        <v>3</v>
      </c>
      <c r="N2" s="46"/>
      <c r="O2" s="46"/>
      <c r="P2" s="46"/>
      <c r="Q2" s="46"/>
      <c r="R2" s="46"/>
      <c r="S2" s="46"/>
      <c r="T2" s="46"/>
      <c r="U2" s="46"/>
    </row>
    <row r="3" spans="1:21" ht="16.5" customHeight="1">
      <c r="A3" s="3"/>
      <c r="B3" s="3"/>
      <c r="C3" s="47" t="s">
        <v>4</v>
      </c>
      <c r="D3" s="47"/>
      <c r="E3" s="47"/>
      <c r="F3" s="47"/>
      <c r="G3" s="47"/>
      <c r="H3" s="47"/>
      <c r="I3" s="47"/>
      <c r="J3" s="47"/>
      <c r="K3" s="47"/>
      <c r="L3" s="47"/>
      <c r="M3" s="48" t="s">
        <v>5</v>
      </c>
      <c r="N3" s="48"/>
      <c r="O3" s="48"/>
      <c r="P3" s="48"/>
      <c r="Q3" s="48"/>
      <c r="R3" s="48"/>
      <c r="S3" s="48"/>
      <c r="T3" s="48"/>
      <c r="U3" s="48"/>
    </row>
    <row r="4" spans="1:21" ht="12.75" customHeight="1">
      <c r="A4" s="60" t="s">
        <v>81</v>
      </c>
      <c r="B4" s="61"/>
      <c r="C4" s="51" t="s">
        <v>6</v>
      </c>
      <c r="D4" s="52" t="s">
        <v>7</v>
      </c>
      <c r="E4" s="51" t="s">
        <v>8</v>
      </c>
      <c r="F4" s="52" t="s">
        <v>9</v>
      </c>
      <c r="G4" s="51" t="s">
        <v>10</v>
      </c>
      <c r="H4" s="52" t="s">
        <v>11</v>
      </c>
      <c r="I4" s="51" t="s">
        <v>12</v>
      </c>
      <c r="J4" s="52" t="s">
        <v>13</v>
      </c>
      <c r="K4" s="51" t="s">
        <v>14</v>
      </c>
      <c r="L4" s="52" t="s">
        <v>15</v>
      </c>
      <c r="M4" s="51" t="s">
        <v>16</v>
      </c>
      <c r="N4" s="52" t="s">
        <v>17</v>
      </c>
      <c r="O4" s="51" t="s">
        <v>18</v>
      </c>
      <c r="P4" s="52" t="s">
        <v>19</v>
      </c>
      <c r="Q4" s="51" t="s">
        <v>20</v>
      </c>
      <c r="R4" s="52" t="s">
        <v>21</v>
      </c>
      <c r="S4" s="51" t="s">
        <v>22</v>
      </c>
      <c r="T4" s="52" t="s">
        <v>23</v>
      </c>
      <c r="U4" s="51" t="s">
        <v>24</v>
      </c>
    </row>
    <row r="5" spans="1:21" ht="15.75" customHeight="1">
      <c r="A5" s="62" t="s">
        <v>79</v>
      </c>
      <c r="B5" s="63"/>
      <c r="C5" s="51"/>
      <c r="D5" s="52"/>
      <c r="E5" s="51"/>
      <c r="F5" s="52"/>
      <c r="G5" s="51"/>
      <c r="H5" s="52"/>
      <c r="I5" s="51"/>
      <c r="J5" s="52"/>
      <c r="K5" s="51"/>
      <c r="L5" s="52"/>
      <c r="M5" s="51"/>
      <c r="N5" s="52"/>
      <c r="O5" s="51"/>
      <c r="P5" s="52"/>
      <c r="Q5" s="51"/>
      <c r="R5" s="52"/>
      <c r="S5" s="51"/>
      <c r="T5" s="52"/>
      <c r="U5" s="51"/>
    </row>
    <row r="6" spans="1:21" ht="136.5" customHeight="1">
      <c r="A6" s="58"/>
      <c r="B6" s="59"/>
      <c r="C6" s="51"/>
      <c r="D6" s="52"/>
      <c r="E6" s="51"/>
      <c r="F6" s="52"/>
      <c r="G6" s="51"/>
      <c r="H6" s="52"/>
      <c r="I6" s="51"/>
      <c r="J6" s="52"/>
      <c r="K6" s="51"/>
      <c r="L6" s="52"/>
      <c r="M6" s="51"/>
      <c r="N6" s="52"/>
      <c r="O6" s="51"/>
      <c r="P6" s="52"/>
      <c r="Q6" s="51"/>
      <c r="R6" s="52"/>
      <c r="S6" s="51"/>
      <c r="T6" s="52"/>
      <c r="U6" s="51"/>
    </row>
    <row r="7" spans="1:21" ht="15" customHeight="1">
      <c r="A7" s="16" t="s">
        <v>25</v>
      </c>
      <c r="B7" s="23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  <c r="L7" s="4" t="s">
        <v>36</v>
      </c>
      <c r="M7" s="4" t="s">
        <v>37</v>
      </c>
      <c r="N7" s="4" t="s">
        <v>38</v>
      </c>
      <c r="O7" s="4" t="s">
        <v>39</v>
      </c>
      <c r="P7" s="4" t="s">
        <v>40</v>
      </c>
      <c r="Q7" s="4" t="s">
        <v>41</v>
      </c>
      <c r="R7" s="4" t="s">
        <v>42</v>
      </c>
      <c r="S7" s="4" t="s">
        <v>43</v>
      </c>
      <c r="T7" s="4" t="s">
        <v>44</v>
      </c>
      <c r="U7" s="4" t="s">
        <v>45</v>
      </c>
    </row>
    <row r="8" spans="1:21" ht="15" customHeight="1">
      <c r="A8" s="56" t="s">
        <v>67</v>
      </c>
      <c r="B8" s="56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68</v>
      </c>
      <c r="C9" s="2"/>
      <c r="D9" s="40">
        <v>11497</v>
      </c>
      <c r="E9" s="40">
        <v>0</v>
      </c>
      <c r="F9" s="40">
        <v>0</v>
      </c>
      <c r="G9" s="41">
        <v>16075</v>
      </c>
      <c r="H9" s="40">
        <v>20133</v>
      </c>
      <c r="I9" s="42">
        <f aca="true" t="shared" si="0" ref="I9:I17">+H9-G9</f>
        <v>4058</v>
      </c>
      <c r="J9" s="43"/>
      <c r="K9" s="41">
        <v>103037</v>
      </c>
      <c r="L9" s="42">
        <f aca="true" t="shared" si="1" ref="L9:L17">+C9+D9+E9+F9-I9-J9+K9</f>
        <v>110476</v>
      </c>
      <c r="M9" s="41">
        <v>0</v>
      </c>
      <c r="N9" s="43"/>
      <c r="O9" s="41">
        <v>16161</v>
      </c>
      <c r="P9" s="41">
        <v>0</v>
      </c>
      <c r="Q9" s="41">
        <v>35140</v>
      </c>
      <c r="R9" s="41">
        <v>18992</v>
      </c>
      <c r="S9" s="41">
        <v>0</v>
      </c>
      <c r="T9" s="41">
        <v>40183</v>
      </c>
      <c r="U9" s="42">
        <f aca="true" t="shared" si="2" ref="U9:U17">SUM(M9:T9)</f>
        <v>110476</v>
      </c>
    </row>
    <row r="10" spans="1:21" ht="15" customHeight="1">
      <c r="A10" s="1">
        <v>18</v>
      </c>
      <c r="B10" s="1" t="s">
        <v>69</v>
      </c>
      <c r="C10" s="2"/>
      <c r="D10" s="40">
        <v>23372</v>
      </c>
      <c r="E10" s="40">
        <v>0</v>
      </c>
      <c r="F10" s="40">
        <v>0</v>
      </c>
      <c r="G10" s="41">
        <v>13251.7</v>
      </c>
      <c r="H10" s="40">
        <v>16764.04</v>
      </c>
      <c r="I10" s="42">
        <f t="shared" si="0"/>
        <v>3512.34</v>
      </c>
      <c r="J10" s="43"/>
      <c r="K10" s="41">
        <v>60444</v>
      </c>
      <c r="L10" s="42">
        <f t="shared" si="1"/>
        <v>80303.66</v>
      </c>
      <c r="M10" s="41">
        <v>1</v>
      </c>
      <c r="N10" s="43"/>
      <c r="O10" s="41">
        <v>13537</v>
      </c>
      <c r="P10" s="41">
        <v>0</v>
      </c>
      <c r="Q10" s="41">
        <v>25978</v>
      </c>
      <c r="R10" s="41">
        <v>5967</v>
      </c>
      <c r="S10" s="41">
        <v>564.66</v>
      </c>
      <c r="T10" s="41">
        <v>34256</v>
      </c>
      <c r="U10" s="42">
        <f t="shared" si="2"/>
        <v>80303.66</v>
      </c>
    </row>
    <row r="11" spans="1:21" ht="15" customHeight="1">
      <c r="A11" s="1">
        <v>19</v>
      </c>
      <c r="B11" s="1" t="s">
        <v>70</v>
      </c>
      <c r="C11" s="2"/>
      <c r="D11" s="40">
        <v>3251</v>
      </c>
      <c r="E11" s="40">
        <v>0</v>
      </c>
      <c r="F11" s="40">
        <v>0</v>
      </c>
      <c r="G11" s="41">
        <v>8399.9</v>
      </c>
      <c r="H11" s="40">
        <v>9137.94</v>
      </c>
      <c r="I11" s="42">
        <f t="shared" si="0"/>
        <v>738.0400000000009</v>
      </c>
      <c r="J11" s="43"/>
      <c r="K11" s="41">
        <v>15389</v>
      </c>
      <c r="L11" s="42">
        <f t="shared" si="1"/>
        <v>17901.96</v>
      </c>
      <c r="M11" s="41">
        <v>0</v>
      </c>
      <c r="N11" s="43"/>
      <c r="O11" s="41">
        <v>4297</v>
      </c>
      <c r="P11" s="41">
        <v>0</v>
      </c>
      <c r="Q11" s="41">
        <v>942</v>
      </c>
      <c r="R11" s="41">
        <v>0</v>
      </c>
      <c r="S11" s="41">
        <v>0</v>
      </c>
      <c r="T11" s="41">
        <v>12662.96</v>
      </c>
      <c r="U11" s="42">
        <f t="shared" si="2"/>
        <v>17901.96</v>
      </c>
    </row>
    <row r="12" spans="1:21" ht="15" customHeight="1">
      <c r="A12" s="1">
        <v>20</v>
      </c>
      <c r="B12" s="1" t="s">
        <v>71</v>
      </c>
      <c r="C12" s="2"/>
      <c r="D12" s="40">
        <v>17484</v>
      </c>
      <c r="E12" s="40">
        <v>0</v>
      </c>
      <c r="F12" s="40">
        <v>8391</v>
      </c>
      <c r="G12" s="41">
        <v>23337</v>
      </c>
      <c r="H12" s="40">
        <v>23527</v>
      </c>
      <c r="I12" s="42">
        <f t="shared" si="0"/>
        <v>190</v>
      </c>
      <c r="J12" s="43"/>
      <c r="K12" s="41">
        <v>41916</v>
      </c>
      <c r="L12" s="42">
        <f t="shared" si="1"/>
        <v>67601</v>
      </c>
      <c r="M12" s="41">
        <v>15626</v>
      </c>
      <c r="N12" s="43"/>
      <c r="O12" s="41">
        <v>7464</v>
      </c>
      <c r="P12" s="41">
        <v>0</v>
      </c>
      <c r="Q12" s="41">
        <v>44511</v>
      </c>
      <c r="R12" s="41">
        <v>0</v>
      </c>
      <c r="S12" s="41">
        <v>0</v>
      </c>
      <c r="T12" s="41">
        <v>0</v>
      </c>
      <c r="U12" s="42">
        <f t="shared" si="2"/>
        <v>67601</v>
      </c>
    </row>
    <row r="13" spans="1:21" ht="15" customHeight="1">
      <c r="A13" s="1">
        <v>21</v>
      </c>
      <c r="B13" s="1" t="s">
        <v>72</v>
      </c>
      <c r="C13" s="2"/>
      <c r="D13" s="40">
        <v>0</v>
      </c>
      <c r="E13" s="40">
        <v>0</v>
      </c>
      <c r="F13" s="40">
        <v>0</v>
      </c>
      <c r="G13" s="41">
        <v>4171</v>
      </c>
      <c r="H13" s="40">
        <v>4141</v>
      </c>
      <c r="I13" s="42">
        <f t="shared" si="0"/>
        <v>-30</v>
      </c>
      <c r="J13" s="43"/>
      <c r="K13" s="41">
        <v>4521</v>
      </c>
      <c r="L13" s="42">
        <f t="shared" si="1"/>
        <v>4551</v>
      </c>
      <c r="M13" s="41">
        <v>0</v>
      </c>
      <c r="N13" s="43"/>
      <c r="O13" s="41">
        <v>0</v>
      </c>
      <c r="P13" s="41">
        <v>0</v>
      </c>
      <c r="Q13" s="41">
        <v>4551</v>
      </c>
      <c r="R13" s="41">
        <v>0</v>
      </c>
      <c r="S13" s="41">
        <v>0</v>
      </c>
      <c r="T13" s="41">
        <v>0</v>
      </c>
      <c r="U13" s="42">
        <f t="shared" si="2"/>
        <v>4551</v>
      </c>
    </row>
    <row r="14" spans="1:21" ht="15" customHeight="1">
      <c r="A14" s="1">
        <v>22</v>
      </c>
      <c r="B14" s="1" t="s">
        <v>73</v>
      </c>
      <c r="C14" s="2"/>
      <c r="D14" s="40">
        <v>0</v>
      </c>
      <c r="E14" s="40">
        <v>0</v>
      </c>
      <c r="F14" s="40">
        <v>0</v>
      </c>
      <c r="G14" s="41">
        <v>24027</v>
      </c>
      <c r="H14" s="40">
        <v>15072</v>
      </c>
      <c r="I14" s="42">
        <f t="shared" si="0"/>
        <v>-8955</v>
      </c>
      <c r="J14" s="43"/>
      <c r="K14" s="41">
        <v>4976</v>
      </c>
      <c r="L14" s="42">
        <f t="shared" si="1"/>
        <v>13931</v>
      </c>
      <c r="M14" s="41">
        <v>1071</v>
      </c>
      <c r="N14" s="43"/>
      <c r="O14" s="41">
        <v>4141</v>
      </c>
      <c r="P14" s="41">
        <v>0</v>
      </c>
      <c r="Q14" s="41">
        <v>0</v>
      </c>
      <c r="R14" s="41">
        <v>8719</v>
      </c>
      <c r="S14" s="41">
        <v>0</v>
      </c>
      <c r="T14" s="41">
        <v>0</v>
      </c>
      <c r="U14" s="42">
        <f t="shared" si="2"/>
        <v>13931</v>
      </c>
    </row>
    <row r="15" spans="1:21" ht="15" customHeight="1">
      <c r="A15" s="1">
        <v>23</v>
      </c>
      <c r="B15" s="1" t="s">
        <v>74</v>
      </c>
      <c r="C15" s="2"/>
      <c r="D15" s="40"/>
      <c r="E15" s="40"/>
      <c r="F15" s="40"/>
      <c r="G15" s="41"/>
      <c r="H15" s="40"/>
      <c r="I15" s="42">
        <f t="shared" si="0"/>
        <v>0</v>
      </c>
      <c r="J15" s="43"/>
      <c r="K15" s="41"/>
      <c r="L15" s="42">
        <f t="shared" si="1"/>
        <v>0</v>
      </c>
      <c r="M15" s="41"/>
      <c r="N15" s="43"/>
      <c r="O15" s="41"/>
      <c r="P15" s="41"/>
      <c r="Q15" s="41"/>
      <c r="R15" s="41"/>
      <c r="S15" s="41"/>
      <c r="T15" s="41"/>
      <c r="U15" s="42">
        <f t="shared" si="2"/>
        <v>0</v>
      </c>
    </row>
    <row r="16" spans="1:21" ht="15" customHeight="1">
      <c r="A16" s="1">
        <v>24</v>
      </c>
      <c r="B16" s="1" t="s">
        <v>75</v>
      </c>
      <c r="C16" s="2"/>
      <c r="D16" s="40">
        <v>0</v>
      </c>
      <c r="E16" s="40">
        <v>0</v>
      </c>
      <c r="F16" s="40">
        <v>0</v>
      </c>
      <c r="G16" s="40">
        <v>11156</v>
      </c>
      <c r="H16" s="40">
        <v>6946</v>
      </c>
      <c r="I16" s="42">
        <f t="shared" si="0"/>
        <v>-4210</v>
      </c>
      <c r="J16" s="43"/>
      <c r="K16" s="41">
        <v>6141</v>
      </c>
      <c r="L16" s="42">
        <f t="shared" si="1"/>
        <v>10351</v>
      </c>
      <c r="M16" s="41">
        <v>0</v>
      </c>
      <c r="N16" s="43"/>
      <c r="O16" s="41">
        <v>5469</v>
      </c>
      <c r="P16" s="41">
        <v>0</v>
      </c>
      <c r="Q16" s="41">
        <v>3244</v>
      </c>
      <c r="R16" s="41">
        <v>1638</v>
      </c>
      <c r="S16" s="41">
        <v>0</v>
      </c>
      <c r="T16" s="41">
        <v>0</v>
      </c>
      <c r="U16" s="42">
        <f t="shared" si="2"/>
        <v>10351</v>
      </c>
    </row>
    <row r="17" spans="1:21" ht="15" customHeight="1">
      <c r="A17" s="1">
        <v>25</v>
      </c>
      <c r="B17" s="1" t="s">
        <v>76</v>
      </c>
      <c r="C17" s="2"/>
      <c r="D17" s="40">
        <v>0</v>
      </c>
      <c r="E17" s="40">
        <v>0</v>
      </c>
      <c r="F17" s="40">
        <v>53</v>
      </c>
      <c r="G17" s="40">
        <v>22224</v>
      </c>
      <c r="H17" s="40">
        <v>24784</v>
      </c>
      <c r="I17" s="42">
        <f t="shared" si="0"/>
        <v>2560</v>
      </c>
      <c r="J17" s="43"/>
      <c r="K17" s="41">
        <v>39484.66</v>
      </c>
      <c r="L17" s="42">
        <f t="shared" si="1"/>
        <v>36977.66</v>
      </c>
      <c r="M17" s="41">
        <v>0</v>
      </c>
      <c r="N17" s="43"/>
      <c r="O17" s="41">
        <v>0</v>
      </c>
      <c r="P17" s="41">
        <v>0</v>
      </c>
      <c r="Q17" s="41">
        <v>22202</v>
      </c>
      <c r="R17" s="41">
        <v>14775.66</v>
      </c>
      <c r="S17" s="41">
        <v>0</v>
      </c>
      <c r="T17" s="41">
        <v>0</v>
      </c>
      <c r="U17" s="42">
        <f t="shared" si="2"/>
        <v>36977.66</v>
      </c>
    </row>
    <row r="18" spans="1:21" ht="15" customHeight="1">
      <c r="A18" s="22"/>
      <c r="B18" s="22" t="s">
        <v>77</v>
      </c>
      <c r="C18" s="24">
        <f aca="true" t="shared" si="3" ref="C18:U18">SUM(C9:C17)</f>
        <v>0</v>
      </c>
      <c r="D18" s="36">
        <f t="shared" si="3"/>
        <v>55604</v>
      </c>
      <c r="E18" s="36">
        <f t="shared" si="3"/>
        <v>0</v>
      </c>
      <c r="F18" s="36">
        <f t="shared" si="3"/>
        <v>8444</v>
      </c>
      <c r="G18" s="36">
        <f t="shared" si="3"/>
        <v>122641.6</v>
      </c>
      <c r="H18" s="36">
        <f t="shared" si="3"/>
        <v>120504.98000000001</v>
      </c>
      <c r="I18" s="36">
        <f t="shared" si="3"/>
        <v>-2136.619999999999</v>
      </c>
      <c r="J18" s="36">
        <f t="shared" si="3"/>
        <v>0</v>
      </c>
      <c r="K18" s="37">
        <f t="shared" si="3"/>
        <v>275908.66000000003</v>
      </c>
      <c r="L18" s="36">
        <f t="shared" si="3"/>
        <v>342093.28</v>
      </c>
      <c r="M18" s="36">
        <f t="shared" si="3"/>
        <v>16698</v>
      </c>
      <c r="N18" s="36">
        <f t="shared" si="3"/>
        <v>0</v>
      </c>
      <c r="O18" s="36">
        <f t="shared" si="3"/>
        <v>51069</v>
      </c>
      <c r="P18" s="36">
        <f t="shared" si="3"/>
        <v>0</v>
      </c>
      <c r="Q18" s="36">
        <f t="shared" si="3"/>
        <v>136568</v>
      </c>
      <c r="R18" s="36">
        <f t="shared" si="3"/>
        <v>50091.66</v>
      </c>
      <c r="S18" s="36">
        <f t="shared" si="3"/>
        <v>564.66</v>
      </c>
      <c r="T18" s="36">
        <f t="shared" si="3"/>
        <v>87101.95999999999</v>
      </c>
      <c r="U18" s="36">
        <f t="shared" si="3"/>
        <v>342093.28</v>
      </c>
    </row>
    <row r="22" spans="7:10" ht="15" customHeight="1">
      <c r="G22" s="57" t="s">
        <v>78</v>
      </c>
      <c r="H22" s="57"/>
      <c r="I22" s="57"/>
      <c r="J22" s="7">
        <f>+('semilavorati mensile'!J28)-('semilavorati mensile'!K28+'monomeri mensile'!K18)</f>
        <v>-324.1700000000419</v>
      </c>
    </row>
  </sheetData>
  <sheetProtection selectLockedCells="1" selectUnlockedCells="1"/>
  <mergeCells count="30"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140625" style="0" customWidth="1"/>
    <col min="2" max="2" width="32.8515625" style="0" customWidth="1"/>
    <col min="3" max="3" width="12.140625" style="0" customWidth="1"/>
    <col min="4" max="4" width="11.00390625" style="0" customWidth="1"/>
    <col min="5" max="5" width="10.57421875" style="0" customWidth="1"/>
    <col min="6" max="6" width="11.421875" style="0" customWidth="1"/>
    <col min="7" max="7" width="11.57421875" style="0" customWidth="1"/>
    <col min="8" max="8" width="11.28125" style="0" customWidth="1"/>
    <col min="9" max="9" width="10.140625" style="0" customWidth="1"/>
    <col min="10" max="10" width="13.00390625" style="0" customWidth="1"/>
    <col min="11" max="11" width="12.28125" style="0" customWidth="1"/>
    <col min="12" max="12" width="12.140625" style="0" customWidth="1"/>
    <col min="13" max="13" width="10.8515625" style="0" customWidth="1"/>
    <col min="14" max="14" width="9.7109375" style="0" customWidth="1"/>
    <col min="15" max="15" width="11.140625" style="0" customWidth="1"/>
    <col min="16" max="16" width="9.7109375" style="0" customWidth="1"/>
    <col min="17" max="17" width="10.7109375" style="0" customWidth="1"/>
    <col min="18" max="18" width="11.28125" style="0" customWidth="1"/>
    <col min="19" max="19" width="10.8515625" style="0" customWidth="1"/>
    <col min="20" max="20" width="9.7109375" style="0" customWidth="1"/>
    <col min="21" max="21" width="12.8515625" style="0" customWidth="1"/>
  </cols>
  <sheetData>
    <row r="1" spans="1:21" ht="21" customHeight="1">
      <c r="A1" s="14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1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15"/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 t="s">
        <v>3</v>
      </c>
      <c r="N2" s="46"/>
      <c r="O2" s="46"/>
      <c r="P2" s="46"/>
      <c r="Q2" s="46"/>
      <c r="R2" s="46"/>
      <c r="S2" s="46"/>
      <c r="T2" s="46"/>
      <c r="U2" s="46"/>
    </row>
    <row r="3" spans="1:21" ht="16.5" customHeight="1">
      <c r="A3" s="12"/>
      <c r="B3" s="21"/>
      <c r="C3" s="47" t="s">
        <v>4</v>
      </c>
      <c r="D3" s="47"/>
      <c r="E3" s="47"/>
      <c r="F3" s="47"/>
      <c r="G3" s="47"/>
      <c r="H3" s="47"/>
      <c r="I3" s="47"/>
      <c r="J3" s="47"/>
      <c r="K3" s="47"/>
      <c r="L3" s="47"/>
      <c r="M3" s="48" t="s">
        <v>5</v>
      </c>
      <c r="N3" s="48"/>
      <c r="O3" s="48"/>
      <c r="P3" s="48"/>
      <c r="Q3" s="48"/>
      <c r="R3" s="48"/>
      <c r="S3" s="48"/>
      <c r="T3" s="48"/>
      <c r="U3" s="48"/>
    </row>
    <row r="4" spans="1:21" ht="12.75" customHeight="1">
      <c r="A4" s="49" t="s">
        <v>81</v>
      </c>
      <c r="B4" s="50"/>
      <c r="C4" s="51" t="s">
        <v>6</v>
      </c>
      <c r="D4" s="52" t="s">
        <v>7</v>
      </c>
      <c r="E4" s="51" t="s">
        <v>8</v>
      </c>
      <c r="F4" s="52" t="s">
        <v>9</v>
      </c>
      <c r="G4" s="51" t="s">
        <v>10</v>
      </c>
      <c r="H4" s="52" t="s">
        <v>11</v>
      </c>
      <c r="I4" s="51" t="s">
        <v>12</v>
      </c>
      <c r="J4" s="52" t="s">
        <v>13</v>
      </c>
      <c r="K4" s="51" t="s">
        <v>14</v>
      </c>
      <c r="L4" s="52" t="s">
        <v>15</v>
      </c>
      <c r="M4" s="51" t="s">
        <v>16</v>
      </c>
      <c r="N4" s="52" t="s">
        <v>17</v>
      </c>
      <c r="O4" s="51" t="s">
        <v>18</v>
      </c>
      <c r="P4" s="52" t="s">
        <v>19</v>
      </c>
      <c r="Q4" s="51" t="s">
        <v>20</v>
      </c>
      <c r="R4" s="52" t="s">
        <v>21</v>
      </c>
      <c r="S4" s="51" t="s">
        <v>22</v>
      </c>
      <c r="T4" s="52" t="s">
        <v>23</v>
      </c>
      <c r="U4" s="51" t="s">
        <v>24</v>
      </c>
    </row>
    <row r="5" spans="1:21" ht="15.75" customHeight="1">
      <c r="A5" s="53" t="s">
        <v>80</v>
      </c>
      <c r="B5" s="54"/>
      <c r="C5" s="51"/>
      <c r="D5" s="52"/>
      <c r="E5" s="51"/>
      <c r="F5" s="52"/>
      <c r="G5" s="51"/>
      <c r="H5" s="52"/>
      <c r="I5" s="51"/>
      <c r="J5" s="52"/>
      <c r="K5" s="51"/>
      <c r="L5" s="52"/>
      <c r="M5" s="51"/>
      <c r="N5" s="52"/>
      <c r="O5" s="51"/>
      <c r="P5" s="52"/>
      <c r="Q5" s="51"/>
      <c r="R5" s="52"/>
      <c r="S5" s="51"/>
      <c r="T5" s="52"/>
      <c r="U5" s="51"/>
    </row>
    <row r="6" spans="1:21" ht="124.5" customHeight="1">
      <c r="A6" s="55"/>
      <c r="B6" s="54"/>
      <c r="C6" s="51"/>
      <c r="D6" s="52"/>
      <c r="E6" s="51"/>
      <c r="F6" s="52"/>
      <c r="G6" s="51"/>
      <c r="H6" s="52"/>
      <c r="I6" s="51"/>
      <c r="J6" s="52"/>
      <c r="K6" s="51"/>
      <c r="L6" s="52"/>
      <c r="M6" s="51"/>
      <c r="N6" s="52"/>
      <c r="O6" s="51"/>
      <c r="P6" s="52"/>
      <c r="Q6" s="51"/>
      <c r="R6" s="52"/>
      <c r="S6" s="51"/>
      <c r="T6" s="52"/>
      <c r="U6" s="51"/>
    </row>
    <row r="7" spans="1:21" ht="15" customHeight="1">
      <c r="A7" s="16" t="s">
        <v>25</v>
      </c>
      <c r="B7" s="23" t="s">
        <v>26</v>
      </c>
      <c r="C7" s="13" t="s">
        <v>27</v>
      </c>
      <c r="D7" s="13" t="s">
        <v>28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35</v>
      </c>
      <c r="L7" s="13" t="s">
        <v>36</v>
      </c>
      <c r="M7" s="13" t="s">
        <v>37</v>
      </c>
      <c r="N7" s="13" t="s">
        <v>38</v>
      </c>
      <c r="O7" s="13" t="s">
        <v>39</v>
      </c>
      <c r="P7" s="13" t="s">
        <v>40</v>
      </c>
      <c r="Q7" s="13" t="s">
        <v>41</v>
      </c>
      <c r="R7" s="13" t="s">
        <v>42</v>
      </c>
      <c r="S7" s="13" t="s">
        <v>43</v>
      </c>
      <c r="T7" s="13" t="s">
        <v>44</v>
      </c>
      <c r="U7" s="13" t="s">
        <v>45</v>
      </c>
    </row>
    <row r="8" spans="1:21" ht="15" customHeight="1">
      <c r="A8" s="56" t="s">
        <v>46</v>
      </c>
      <c r="B8" s="56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47</v>
      </c>
      <c r="C9" s="25">
        <v>21831</v>
      </c>
      <c r="D9" s="25">
        <v>0</v>
      </c>
      <c r="E9" s="25">
        <v>2293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17706</v>
      </c>
      <c r="K9" s="27">
        <v>266445.71</v>
      </c>
      <c r="L9" s="28">
        <f aca="true" t="shared" si="1" ref="L9:L26">C9+D9+E9+F9-(I9+J9)+K9</f>
        <v>272863.71</v>
      </c>
      <c r="M9" s="25">
        <v>17281</v>
      </c>
      <c r="N9" s="29">
        <v>27389</v>
      </c>
      <c r="O9" s="25">
        <v>0</v>
      </c>
      <c r="P9" s="25">
        <v>0</v>
      </c>
      <c r="Q9" s="25">
        <v>0</v>
      </c>
      <c r="R9" s="25">
        <v>0</v>
      </c>
      <c r="S9" s="25">
        <v>221587.71</v>
      </c>
      <c r="T9" s="30">
        <v>6606</v>
      </c>
      <c r="U9" s="31">
        <f aca="true" t="shared" si="2" ref="U9:U19">SUM(M9:T9)</f>
        <v>272863.70999999996</v>
      </c>
    </row>
    <row r="10" spans="1:21" ht="15" customHeight="1">
      <c r="A10" s="17">
        <v>2</v>
      </c>
      <c r="B10" s="17" t="s">
        <v>48</v>
      </c>
      <c r="C10" s="25">
        <v>43814</v>
      </c>
      <c r="D10" s="25">
        <v>0</v>
      </c>
      <c r="E10" s="25">
        <v>134</v>
      </c>
      <c r="F10" s="25">
        <v>34297</v>
      </c>
      <c r="G10" s="25">
        <v>5883</v>
      </c>
      <c r="H10" s="25">
        <v>10573</v>
      </c>
      <c r="I10" s="26">
        <f t="shared" si="0"/>
        <v>4690</v>
      </c>
      <c r="J10" s="25">
        <v>74739</v>
      </c>
      <c r="K10" s="27">
        <v>47981</v>
      </c>
      <c r="L10" s="28">
        <f t="shared" si="1"/>
        <v>46797</v>
      </c>
      <c r="M10" s="25">
        <v>27549</v>
      </c>
      <c r="N10" s="29">
        <v>0</v>
      </c>
      <c r="O10" s="25">
        <v>18592</v>
      </c>
      <c r="P10" s="25">
        <v>0</v>
      </c>
      <c r="Q10" s="25">
        <v>539</v>
      </c>
      <c r="R10" s="25">
        <v>0</v>
      </c>
      <c r="S10" s="25">
        <v>57</v>
      </c>
      <c r="T10" s="30">
        <v>60</v>
      </c>
      <c r="U10" s="31">
        <f t="shared" si="2"/>
        <v>46797</v>
      </c>
    </row>
    <row r="11" spans="1:21" ht="15" customHeight="1">
      <c r="A11" s="18">
        <v>3</v>
      </c>
      <c r="B11" s="18" t="s">
        <v>49</v>
      </c>
      <c r="C11" s="25">
        <v>784422</v>
      </c>
      <c r="D11" s="25">
        <v>119795</v>
      </c>
      <c r="E11" s="25">
        <v>67308</v>
      </c>
      <c r="F11" s="25">
        <v>429910</v>
      </c>
      <c r="G11" s="25">
        <v>53284</v>
      </c>
      <c r="H11" s="25">
        <v>73424</v>
      </c>
      <c r="I11" s="26">
        <f t="shared" si="0"/>
        <v>20140</v>
      </c>
      <c r="J11" s="25">
        <v>1381295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50</v>
      </c>
      <c r="C12" s="25">
        <v>182340</v>
      </c>
      <c r="D12" s="25">
        <v>117439</v>
      </c>
      <c r="E12" s="25">
        <v>0</v>
      </c>
      <c r="F12" s="25">
        <v>0</v>
      </c>
      <c r="G12" s="25">
        <v>28705</v>
      </c>
      <c r="H12" s="25">
        <v>29458</v>
      </c>
      <c r="I12" s="26">
        <f t="shared" si="0"/>
        <v>753</v>
      </c>
      <c r="J12" s="25">
        <v>299026</v>
      </c>
      <c r="K12" s="27">
        <v>0</v>
      </c>
      <c r="L12" s="28">
        <f t="shared" si="1"/>
        <v>0</v>
      </c>
      <c r="M12" s="25">
        <v>0</v>
      </c>
      <c r="N12" s="29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30">
        <v>0</v>
      </c>
      <c r="U12" s="31">
        <f t="shared" si="2"/>
        <v>0</v>
      </c>
    </row>
    <row r="13" spans="1:21" ht="15" customHeight="1">
      <c r="A13" s="17">
        <v>5</v>
      </c>
      <c r="B13" s="17" t="s">
        <v>51</v>
      </c>
      <c r="C13" s="25">
        <v>97331</v>
      </c>
      <c r="D13" s="25">
        <v>0</v>
      </c>
      <c r="E13" s="25">
        <v>0</v>
      </c>
      <c r="F13" s="25">
        <v>130879</v>
      </c>
      <c r="G13" s="25">
        <v>50794</v>
      </c>
      <c r="H13" s="25">
        <v>17464</v>
      </c>
      <c r="I13" s="26">
        <f t="shared" si="0"/>
        <v>-33330</v>
      </c>
      <c r="J13" s="25">
        <v>251670</v>
      </c>
      <c r="K13" s="27">
        <v>207671</v>
      </c>
      <c r="L13" s="28">
        <f t="shared" si="1"/>
        <v>217541</v>
      </c>
      <c r="M13" s="25">
        <v>0</v>
      </c>
      <c r="N13" s="29">
        <v>0</v>
      </c>
      <c r="O13" s="25">
        <v>0</v>
      </c>
      <c r="P13" s="25">
        <v>0</v>
      </c>
      <c r="Q13" s="25">
        <v>140957</v>
      </c>
      <c r="R13" s="25">
        <v>76584</v>
      </c>
      <c r="S13" s="25">
        <v>0</v>
      </c>
      <c r="T13" s="30">
        <v>0</v>
      </c>
      <c r="U13" s="31">
        <f t="shared" si="2"/>
        <v>217541</v>
      </c>
    </row>
    <row r="14" spans="1:21" ht="15" customHeight="1">
      <c r="A14" s="17">
        <v>6</v>
      </c>
      <c r="B14" s="17" t="s">
        <v>52</v>
      </c>
      <c r="C14" s="25">
        <v>97318</v>
      </c>
      <c r="D14" s="25">
        <v>0</v>
      </c>
      <c r="E14" s="25">
        <v>613</v>
      </c>
      <c r="F14" s="25">
        <v>0</v>
      </c>
      <c r="G14" s="25">
        <v>9924</v>
      </c>
      <c r="H14" s="25">
        <v>6994</v>
      </c>
      <c r="I14" s="26">
        <f t="shared" si="0"/>
        <v>-2930</v>
      </c>
      <c r="J14" s="25">
        <v>99880</v>
      </c>
      <c r="K14" s="27">
        <v>72758</v>
      </c>
      <c r="L14" s="28">
        <f t="shared" si="1"/>
        <v>73739</v>
      </c>
      <c r="M14" s="25">
        <v>72438</v>
      </c>
      <c r="N14" s="29">
        <v>0</v>
      </c>
      <c r="O14" s="25">
        <v>0</v>
      </c>
      <c r="P14" s="25">
        <v>0</v>
      </c>
      <c r="Q14" s="25">
        <v>0</v>
      </c>
      <c r="R14" s="25">
        <v>0</v>
      </c>
      <c r="S14" s="25">
        <v>1301</v>
      </c>
      <c r="T14" s="30">
        <v>0</v>
      </c>
      <c r="U14" s="31">
        <f t="shared" si="2"/>
        <v>73739</v>
      </c>
    </row>
    <row r="15" spans="1:21" ht="15" customHeight="1">
      <c r="A15" s="17">
        <v>7</v>
      </c>
      <c r="B15" s="17" t="s">
        <v>53</v>
      </c>
      <c r="C15" s="25">
        <v>29927</v>
      </c>
      <c r="D15" s="25">
        <v>0</v>
      </c>
      <c r="E15" s="25">
        <v>0</v>
      </c>
      <c r="F15" s="25">
        <v>23797.34</v>
      </c>
      <c r="G15" s="25">
        <v>6581.67</v>
      </c>
      <c r="H15" s="25">
        <v>13508.52</v>
      </c>
      <c r="I15" s="26">
        <f t="shared" si="0"/>
        <v>6926.85</v>
      </c>
      <c r="J15" s="25">
        <v>36889.48</v>
      </c>
      <c r="K15" s="27">
        <v>0</v>
      </c>
      <c r="L15" s="28">
        <f t="shared" si="1"/>
        <v>9908.009999999995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9908</v>
      </c>
      <c r="T15" s="30">
        <v>0</v>
      </c>
      <c r="U15" s="31">
        <f t="shared" si="2"/>
        <v>9908</v>
      </c>
    </row>
    <row r="16" spans="1:21" ht="15" customHeight="1">
      <c r="A16" s="17">
        <v>8</v>
      </c>
      <c r="B16" s="17" t="s">
        <v>54</v>
      </c>
      <c r="C16" s="25">
        <v>26819</v>
      </c>
      <c r="D16" s="25">
        <v>28359.99</v>
      </c>
      <c r="E16" s="25">
        <v>81</v>
      </c>
      <c r="F16" s="25">
        <v>0</v>
      </c>
      <c r="G16" s="25">
        <v>43624.88</v>
      </c>
      <c r="H16" s="25">
        <v>37846.76</v>
      </c>
      <c r="I16" s="26">
        <f t="shared" si="0"/>
        <v>-5778.119999999995</v>
      </c>
      <c r="J16" s="25">
        <v>21570.73</v>
      </c>
      <c r="K16" s="27">
        <v>44059</v>
      </c>
      <c r="L16" s="28">
        <f t="shared" si="1"/>
        <v>83526.38</v>
      </c>
      <c r="M16" s="25">
        <v>0</v>
      </c>
      <c r="N16" s="29">
        <v>7578.38</v>
      </c>
      <c r="O16" s="25">
        <v>9619</v>
      </c>
      <c r="P16" s="25">
        <v>0</v>
      </c>
      <c r="Q16" s="25">
        <v>30867</v>
      </c>
      <c r="R16" s="25">
        <v>7654</v>
      </c>
      <c r="S16" s="25">
        <v>27808</v>
      </c>
      <c r="T16" s="30">
        <v>0</v>
      </c>
      <c r="U16" s="31">
        <f t="shared" si="2"/>
        <v>83526.38</v>
      </c>
    </row>
    <row r="17" spans="1:21" ht="15" customHeight="1">
      <c r="A17" s="17">
        <v>9</v>
      </c>
      <c r="B17" s="17" t="s">
        <v>55</v>
      </c>
      <c r="C17" s="25">
        <v>0</v>
      </c>
      <c r="D17" s="25">
        <v>0</v>
      </c>
      <c r="E17" s="25">
        <v>0</v>
      </c>
      <c r="F17" s="25">
        <v>0</v>
      </c>
      <c r="G17" s="25">
        <v>9124</v>
      </c>
      <c r="H17" s="25">
        <v>10880</v>
      </c>
      <c r="I17" s="26">
        <f t="shared" si="0"/>
        <v>1756</v>
      </c>
      <c r="J17" s="25">
        <v>1526</v>
      </c>
      <c r="K17" s="27">
        <v>3642</v>
      </c>
      <c r="L17" s="28">
        <f t="shared" si="1"/>
        <v>360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360</v>
      </c>
      <c r="U17" s="31">
        <f t="shared" si="2"/>
        <v>360</v>
      </c>
    </row>
    <row r="18" spans="1:21" ht="15" customHeight="1">
      <c r="A18" s="17">
        <v>10</v>
      </c>
      <c r="B18" s="17" t="s">
        <v>56</v>
      </c>
      <c r="C18" s="25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57</v>
      </c>
      <c r="C19" s="25">
        <v>0</v>
      </c>
      <c r="D19" s="25">
        <v>0</v>
      </c>
      <c r="E19" s="25">
        <v>6495.98</v>
      </c>
      <c r="F19" s="25">
        <v>49539.96</v>
      </c>
      <c r="G19" s="25">
        <v>11922.27</v>
      </c>
      <c r="H19" s="25">
        <v>24670.65</v>
      </c>
      <c r="I19" s="26">
        <f t="shared" si="0"/>
        <v>12748.380000000001</v>
      </c>
      <c r="J19" s="25">
        <v>25782.64</v>
      </c>
      <c r="K19" s="27">
        <v>25034.26</v>
      </c>
      <c r="L19" s="28">
        <f t="shared" si="1"/>
        <v>42539.17999999999</v>
      </c>
      <c r="M19" s="25">
        <v>0</v>
      </c>
      <c r="N19" s="29">
        <v>0</v>
      </c>
      <c r="O19" s="25">
        <v>0</v>
      </c>
      <c r="P19" s="25">
        <v>0</v>
      </c>
      <c r="Q19" s="25">
        <v>8174.01</v>
      </c>
      <c r="R19" s="25">
        <v>17534.78</v>
      </c>
      <c r="S19" s="25">
        <v>16830.4</v>
      </c>
      <c r="T19" s="30">
        <v>0</v>
      </c>
      <c r="U19" s="31">
        <f t="shared" si="2"/>
        <v>42539.19</v>
      </c>
    </row>
    <row r="20" spans="1:21" ht="15" customHeight="1">
      <c r="A20" s="19"/>
      <c r="B20" s="19" t="s">
        <v>58</v>
      </c>
      <c r="C20" s="32">
        <f aca="true" t="shared" si="3" ref="C20:K20">SUM(C9:C19)</f>
        <v>1283802</v>
      </c>
      <c r="D20" s="32">
        <f t="shared" si="3"/>
        <v>265593.99</v>
      </c>
      <c r="E20" s="32">
        <f t="shared" si="3"/>
        <v>76924.98</v>
      </c>
      <c r="F20" s="32">
        <f t="shared" si="3"/>
        <v>668423.2999999999</v>
      </c>
      <c r="G20" s="32">
        <f t="shared" si="3"/>
        <v>219842.82</v>
      </c>
      <c r="H20" s="32">
        <f t="shared" si="3"/>
        <v>224818.93</v>
      </c>
      <c r="I20" s="32">
        <f t="shared" si="3"/>
        <v>4976.110000000006</v>
      </c>
      <c r="J20" s="32">
        <f t="shared" si="3"/>
        <v>2210084.85</v>
      </c>
      <c r="K20" s="32">
        <f t="shared" si="3"/>
        <v>667590.97</v>
      </c>
      <c r="L20" s="33">
        <f t="shared" si="1"/>
        <v>747274.28</v>
      </c>
      <c r="M20" s="32">
        <f aca="true" t="shared" si="4" ref="M20:U20">SUM(M9:M19)</f>
        <v>117268</v>
      </c>
      <c r="N20" s="32">
        <f t="shared" si="4"/>
        <v>34967.38</v>
      </c>
      <c r="O20" s="32">
        <f t="shared" si="4"/>
        <v>28211</v>
      </c>
      <c r="P20" s="32">
        <f t="shared" si="4"/>
        <v>0</v>
      </c>
      <c r="Q20" s="32">
        <f t="shared" si="4"/>
        <v>180537.01</v>
      </c>
      <c r="R20" s="32">
        <f t="shared" si="4"/>
        <v>101772.78</v>
      </c>
      <c r="S20" s="32">
        <f t="shared" si="4"/>
        <v>277492.11</v>
      </c>
      <c r="T20" s="32">
        <f t="shared" si="4"/>
        <v>7026</v>
      </c>
      <c r="U20" s="34">
        <f t="shared" si="4"/>
        <v>747274.28</v>
      </c>
    </row>
    <row r="21" spans="1:21" ht="15" customHeight="1">
      <c r="A21" s="17">
        <v>12</v>
      </c>
      <c r="B21" s="17" t="s">
        <v>59</v>
      </c>
      <c r="C21" s="25">
        <v>0</v>
      </c>
      <c r="D21" s="25">
        <v>95835</v>
      </c>
      <c r="E21" s="25">
        <v>600</v>
      </c>
      <c r="F21" s="25">
        <v>0</v>
      </c>
      <c r="G21" s="25">
        <v>8976</v>
      </c>
      <c r="H21" s="25">
        <v>15348</v>
      </c>
      <c r="I21" s="26">
        <f>+H21-G21</f>
        <v>6372</v>
      </c>
      <c r="J21" s="25">
        <v>124137</v>
      </c>
      <c r="K21" s="27">
        <v>168125</v>
      </c>
      <c r="L21" s="28">
        <f t="shared" si="1"/>
        <v>134051</v>
      </c>
      <c r="M21" s="25">
        <v>52952</v>
      </c>
      <c r="N21" s="29">
        <v>0</v>
      </c>
      <c r="O21" s="25">
        <v>52948</v>
      </c>
      <c r="P21" s="25">
        <v>0</v>
      </c>
      <c r="Q21" s="25">
        <v>24317</v>
      </c>
      <c r="R21" s="25">
        <v>1191</v>
      </c>
      <c r="S21" s="25">
        <v>2643</v>
      </c>
      <c r="T21" s="30">
        <v>0</v>
      </c>
      <c r="U21" s="31">
        <f>SUM(M21:T21)</f>
        <v>134051</v>
      </c>
    </row>
    <row r="22" spans="1:21" ht="15" customHeight="1">
      <c r="A22" s="17">
        <v>13</v>
      </c>
      <c r="B22" s="17" t="s">
        <v>60</v>
      </c>
      <c r="C22" s="25">
        <v>0</v>
      </c>
      <c r="D22" s="25">
        <v>7499</v>
      </c>
      <c r="E22" s="25">
        <v>10346</v>
      </c>
      <c r="F22" s="25">
        <v>22328</v>
      </c>
      <c r="G22" s="25">
        <v>105212</v>
      </c>
      <c r="H22" s="25">
        <v>91523</v>
      </c>
      <c r="I22" s="26">
        <f>+H22-G22</f>
        <v>-13689</v>
      </c>
      <c r="J22" s="25">
        <v>122154</v>
      </c>
      <c r="K22" s="27">
        <v>619589</v>
      </c>
      <c r="L22" s="28">
        <f t="shared" si="1"/>
        <v>551297</v>
      </c>
      <c r="M22" s="25">
        <v>337294</v>
      </c>
      <c r="N22" s="29">
        <v>0</v>
      </c>
      <c r="O22" s="25">
        <v>79744</v>
      </c>
      <c r="P22" s="25">
        <v>0</v>
      </c>
      <c r="Q22" s="25">
        <v>18930</v>
      </c>
      <c r="R22" s="25">
        <v>115329</v>
      </c>
      <c r="S22" s="25">
        <v>0</v>
      </c>
      <c r="T22" s="30">
        <v>0</v>
      </c>
      <c r="U22" s="31">
        <f>SUM(M22:T22)</f>
        <v>551297</v>
      </c>
    </row>
    <row r="23" spans="1:21" ht="15" customHeight="1">
      <c r="A23" s="17">
        <v>14</v>
      </c>
      <c r="B23" s="17" t="s">
        <v>61</v>
      </c>
      <c r="C23" s="25">
        <v>2096</v>
      </c>
      <c r="D23" s="25">
        <v>0</v>
      </c>
      <c r="E23" s="25">
        <v>15437</v>
      </c>
      <c r="F23" s="25">
        <v>15138</v>
      </c>
      <c r="G23" s="25">
        <v>25348</v>
      </c>
      <c r="H23" s="25">
        <v>23091</v>
      </c>
      <c r="I23" s="26">
        <f>+H23-G23</f>
        <v>-2257</v>
      </c>
      <c r="J23" s="25">
        <v>90515</v>
      </c>
      <c r="K23" s="27">
        <v>58129</v>
      </c>
      <c r="L23" s="28">
        <f t="shared" si="1"/>
        <v>2542</v>
      </c>
      <c r="M23" s="25">
        <v>0</v>
      </c>
      <c r="N23" s="29">
        <v>0</v>
      </c>
      <c r="O23" s="25">
        <v>0</v>
      </c>
      <c r="P23" s="25">
        <v>0</v>
      </c>
      <c r="Q23" s="25">
        <v>2542</v>
      </c>
      <c r="R23" s="25">
        <v>0</v>
      </c>
      <c r="S23" s="25">
        <v>0</v>
      </c>
      <c r="T23" s="30">
        <v>0</v>
      </c>
      <c r="U23" s="31">
        <f>SUM(M23:T23)</f>
        <v>2542</v>
      </c>
    </row>
    <row r="24" spans="1:21" ht="15" customHeight="1">
      <c r="A24" s="19"/>
      <c r="B24" s="19" t="s">
        <v>62</v>
      </c>
      <c r="C24" s="32">
        <f aca="true" t="shared" si="5" ref="C24:K24">SUM(C21:C23)</f>
        <v>2096</v>
      </c>
      <c r="D24" s="32">
        <f t="shared" si="5"/>
        <v>103334</v>
      </c>
      <c r="E24" s="32">
        <f t="shared" si="5"/>
        <v>26383</v>
      </c>
      <c r="F24" s="32">
        <f t="shared" si="5"/>
        <v>37466</v>
      </c>
      <c r="G24" s="32">
        <f t="shared" si="5"/>
        <v>139536</v>
      </c>
      <c r="H24" s="32">
        <f t="shared" si="5"/>
        <v>129962</v>
      </c>
      <c r="I24" s="32">
        <f t="shared" si="5"/>
        <v>-9574</v>
      </c>
      <c r="J24" s="32">
        <f t="shared" si="5"/>
        <v>336806</v>
      </c>
      <c r="K24" s="35">
        <f t="shared" si="5"/>
        <v>845843</v>
      </c>
      <c r="L24" s="33">
        <f t="shared" si="1"/>
        <v>687890</v>
      </c>
      <c r="M24" s="32">
        <f aca="true" t="shared" si="6" ref="M24:U24">SUM(M21:M23)</f>
        <v>390246</v>
      </c>
      <c r="N24" s="32">
        <f t="shared" si="6"/>
        <v>0</v>
      </c>
      <c r="O24" s="32">
        <f t="shared" si="6"/>
        <v>132692</v>
      </c>
      <c r="P24" s="32">
        <f t="shared" si="6"/>
        <v>0</v>
      </c>
      <c r="Q24" s="32">
        <f t="shared" si="6"/>
        <v>45789</v>
      </c>
      <c r="R24" s="32">
        <f t="shared" si="6"/>
        <v>116520</v>
      </c>
      <c r="S24" s="32">
        <f t="shared" si="6"/>
        <v>2643</v>
      </c>
      <c r="T24" s="32">
        <f t="shared" si="6"/>
        <v>0</v>
      </c>
      <c r="U24" s="34">
        <f t="shared" si="6"/>
        <v>687890</v>
      </c>
    </row>
    <row r="25" spans="1:21" ht="15" customHeight="1">
      <c r="A25" s="17">
        <v>15</v>
      </c>
      <c r="B25" s="17" t="s">
        <v>63</v>
      </c>
      <c r="C25" s="25">
        <v>50182</v>
      </c>
      <c r="D25" s="25">
        <v>3607.75</v>
      </c>
      <c r="E25" s="25">
        <v>5241.94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3607.75</v>
      </c>
      <c r="K25" s="27">
        <v>0</v>
      </c>
      <c r="L25" s="28">
        <f t="shared" si="1"/>
        <v>55423.94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55423.94</v>
      </c>
      <c r="T25" s="30">
        <v>0</v>
      </c>
      <c r="U25" s="31">
        <f>SUM(M25:T25)</f>
        <v>55423.94</v>
      </c>
    </row>
    <row r="26" spans="1:21" ht="15" customHeight="1">
      <c r="A26" s="17">
        <v>16</v>
      </c>
      <c r="B26" s="17" t="s">
        <v>64</v>
      </c>
      <c r="C26" s="25">
        <v>0</v>
      </c>
      <c r="D26" s="25">
        <v>14329</v>
      </c>
      <c r="E26" s="25">
        <v>0</v>
      </c>
      <c r="F26" s="25">
        <v>0</v>
      </c>
      <c r="G26" s="25">
        <v>1726</v>
      </c>
      <c r="H26" s="25">
        <v>1374</v>
      </c>
      <c r="I26" s="26">
        <f>+H26-G26</f>
        <v>-352</v>
      </c>
      <c r="J26" s="25">
        <v>14681</v>
      </c>
      <c r="K26" s="27">
        <v>14681</v>
      </c>
      <c r="L26" s="28">
        <f t="shared" si="1"/>
        <v>14681</v>
      </c>
      <c r="M26" s="25">
        <v>14681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14681</v>
      </c>
    </row>
    <row r="27" spans="1:21" ht="15" customHeight="1">
      <c r="A27" s="19"/>
      <c r="B27" s="19" t="s">
        <v>65</v>
      </c>
      <c r="C27" s="32">
        <f aca="true" t="shared" si="7" ref="C27:I27">SUM(C25:C26)</f>
        <v>50182</v>
      </c>
      <c r="D27" s="32">
        <f t="shared" si="7"/>
        <v>17936.75</v>
      </c>
      <c r="E27" s="32">
        <f t="shared" si="7"/>
        <v>5241.94</v>
      </c>
      <c r="F27" s="32">
        <f t="shared" si="7"/>
        <v>0</v>
      </c>
      <c r="G27" s="32">
        <f t="shared" si="7"/>
        <v>1726</v>
      </c>
      <c r="H27" s="32">
        <f t="shared" si="7"/>
        <v>1374</v>
      </c>
      <c r="I27" s="32">
        <f t="shared" si="7"/>
        <v>-352</v>
      </c>
      <c r="J27" s="32">
        <f>K27+L27-(C27+D27+E27+F27)</f>
        <v>15033</v>
      </c>
      <c r="K27" s="32">
        <f>SUM(J25:J26)</f>
        <v>18288.75</v>
      </c>
      <c r="L27" s="32">
        <f aca="true" t="shared" si="8" ref="L27:U27">SUM(L25:L26)</f>
        <v>70104.94</v>
      </c>
      <c r="M27" s="32">
        <f t="shared" si="8"/>
        <v>14681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55423.94</v>
      </c>
      <c r="T27" s="32">
        <f t="shared" si="8"/>
        <v>0</v>
      </c>
      <c r="U27" s="34">
        <f t="shared" si="8"/>
        <v>70104.94</v>
      </c>
    </row>
    <row r="28" spans="1:21" ht="15" customHeight="1">
      <c r="A28" s="20"/>
      <c r="B28" s="20" t="s">
        <v>66</v>
      </c>
      <c r="C28" s="38">
        <f aca="true" t="shared" si="9" ref="C28:U28">+C20+C24+C27</f>
        <v>1336080</v>
      </c>
      <c r="D28" s="38">
        <f t="shared" si="9"/>
        <v>386864.74</v>
      </c>
      <c r="E28" s="38">
        <f t="shared" si="9"/>
        <v>108549.92</v>
      </c>
      <c r="F28" s="38">
        <f t="shared" si="9"/>
        <v>705889.2999999999</v>
      </c>
      <c r="G28" s="38">
        <f t="shared" si="9"/>
        <v>361104.82</v>
      </c>
      <c r="H28" s="38">
        <f t="shared" si="9"/>
        <v>356154.93</v>
      </c>
      <c r="I28" s="38">
        <f t="shared" si="9"/>
        <v>-4949.889999999994</v>
      </c>
      <c r="J28" s="38">
        <f t="shared" si="9"/>
        <v>2561923.85</v>
      </c>
      <c r="K28" s="38">
        <f t="shared" si="9"/>
        <v>1531722.72</v>
      </c>
      <c r="L28" s="38">
        <f t="shared" si="9"/>
        <v>1505269.22</v>
      </c>
      <c r="M28" s="38">
        <f t="shared" si="9"/>
        <v>522195</v>
      </c>
      <c r="N28" s="38">
        <f t="shared" si="9"/>
        <v>34967.38</v>
      </c>
      <c r="O28" s="38">
        <f t="shared" si="9"/>
        <v>160903</v>
      </c>
      <c r="P28" s="38">
        <f t="shared" si="9"/>
        <v>0</v>
      </c>
      <c r="Q28" s="38">
        <f t="shared" si="9"/>
        <v>226326.01</v>
      </c>
      <c r="R28" s="38">
        <f t="shared" si="9"/>
        <v>218292.78</v>
      </c>
      <c r="S28" s="38">
        <f t="shared" si="9"/>
        <v>335559.05</v>
      </c>
      <c r="T28" s="38">
        <f t="shared" si="9"/>
        <v>7026</v>
      </c>
      <c r="U28" s="39">
        <f t="shared" si="9"/>
        <v>1505269.22</v>
      </c>
    </row>
  </sheetData>
  <sheetProtection selectLockedCells="1" selectUnlockedCells="1"/>
  <mergeCells count="29"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22.57421875" style="0" customWidth="1"/>
    <col min="3" max="3" width="9.7109375" style="0" customWidth="1"/>
    <col min="4" max="4" width="11.140625" style="0" customWidth="1"/>
    <col min="5" max="6" width="9.7109375" style="0" customWidth="1"/>
    <col min="7" max="7" width="11.57421875" style="0" customWidth="1"/>
    <col min="8" max="8" width="12.28125" style="0" customWidth="1"/>
    <col min="9" max="9" width="10.7109375" style="0" customWidth="1"/>
    <col min="10" max="10" width="11.8515625" style="0" customWidth="1"/>
    <col min="11" max="11" width="13.00390625" style="0" customWidth="1"/>
    <col min="12" max="12" width="12.28125" style="0" customWidth="1"/>
    <col min="13" max="14" width="9.7109375" style="0" customWidth="1"/>
    <col min="15" max="15" width="11.00390625" style="0" customWidth="1"/>
    <col min="16" max="16" width="9.7109375" style="0" customWidth="1"/>
    <col min="17" max="18" width="11.00390625" style="0" customWidth="1"/>
    <col min="19" max="19" width="9.7109375" style="0" customWidth="1"/>
    <col min="20" max="20" width="11.421875" style="0" customWidth="1"/>
    <col min="21" max="21" width="18.421875" style="0" customWidth="1"/>
  </cols>
  <sheetData>
    <row r="1" spans="1:21" ht="21" customHeight="1">
      <c r="A1" s="14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1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15"/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 t="s">
        <v>3</v>
      </c>
      <c r="N2" s="46"/>
      <c r="O2" s="46"/>
      <c r="P2" s="46"/>
      <c r="Q2" s="46"/>
      <c r="R2" s="46"/>
      <c r="S2" s="46"/>
      <c r="T2" s="46"/>
      <c r="U2" s="46"/>
    </row>
    <row r="3" spans="1:21" ht="16.5" customHeight="1">
      <c r="A3" s="3"/>
      <c r="B3" s="3"/>
      <c r="C3" s="47" t="s">
        <v>4</v>
      </c>
      <c r="D3" s="47"/>
      <c r="E3" s="47"/>
      <c r="F3" s="47"/>
      <c r="G3" s="47"/>
      <c r="H3" s="47"/>
      <c r="I3" s="47"/>
      <c r="J3" s="47"/>
      <c r="K3" s="47"/>
      <c r="L3" s="47"/>
      <c r="M3" s="48" t="s">
        <v>5</v>
      </c>
      <c r="N3" s="48"/>
      <c r="O3" s="48"/>
      <c r="P3" s="48"/>
      <c r="Q3" s="48"/>
      <c r="R3" s="48"/>
      <c r="S3" s="48"/>
      <c r="T3" s="48"/>
      <c r="U3" s="48"/>
    </row>
    <row r="4" spans="1:21" ht="12.75" customHeight="1">
      <c r="A4" s="60" t="s">
        <v>81</v>
      </c>
      <c r="B4" s="61"/>
      <c r="C4" s="51" t="s">
        <v>6</v>
      </c>
      <c r="D4" s="52" t="s">
        <v>7</v>
      </c>
      <c r="E4" s="51" t="s">
        <v>8</v>
      </c>
      <c r="F4" s="52" t="s">
        <v>9</v>
      </c>
      <c r="G4" s="51" t="s">
        <v>10</v>
      </c>
      <c r="H4" s="52" t="s">
        <v>11</v>
      </c>
      <c r="I4" s="51" t="s">
        <v>12</v>
      </c>
      <c r="J4" s="52" t="s">
        <v>13</v>
      </c>
      <c r="K4" s="51" t="s">
        <v>14</v>
      </c>
      <c r="L4" s="52" t="s">
        <v>15</v>
      </c>
      <c r="M4" s="51" t="s">
        <v>16</v>
      </c>
      <c r="N4" s="52" t="s">
        <v>17</v>
      </c>
      <c r="O4" s="51" t="s">
        <v>18</v>
      </c>
      <c r="P4" s="52" t="s">
        <v>19</v>
      </c>
      <c r="Q4" s="51" t="s">
        <v>20</v>
      </c>
      <c r="R4" s="52" t="s">
        <v>21</v>
      </c>
      <c r="S4" s="51" t="s">
        <v>22</v>
      </c>
      <c r="T4" s="52" t="s">
        <v>23</v>
      </c>
      <c r="U4" s="51" t="s">
        <v>24</v>
      </c>
    </row>
    <row r="5" spans="1:21" ht="15.75" customHeight="1">
      <c r="A5" s="64" t="s">
        <v>80</v>
      </c>
      <c r="B5" s="65"/>
      <c r="C5" s="51"/>
      <c r="D5" s="52"/>
      <c r="E5" s="51"/>
      <c r="F5" s="52"/>
      <c r="G5" s="51"/>
      <c r="H5" s="52"/>
      <c r="I5" s="51"/>
      <c r="J5" s="52"/>
      <c r="K5" s="51"/>
      <c r="L5" s="52"/>
      <c r="M5" s="51"/>
      <c r="N5" s="52"/>
      <c r="O5" s="51"/>
      <c r="P5" s="52"/>
      <c r="Q5" s="51"/>
      <c r="R5" s="52"/>
      <c r="S5" s="51"/>
      <c r="T5" s="52"/>
      <c r="U5" s="51"/>
    </row>
    <row r="6" spans="1:21" ht="136.5" customHeight="1">
      <c r="A6" s="58"/>
      <c r="B6" s="59"/>
      <c r="C6" s="51"/>
      <c r="D6" s="52"/>
      <c r="E6" s="51"/>
      <c r="F6" s="52"/>
      <c r="G6" s="51"/>
      <c r="H6" s="52"/>
      <c r="I6" s="51"/>
      <c r="J6" s="52"/>
      <c r="K6" s="51"/>
      <c r="L6" s="52"/>
      <c r="M6" s="51"/>
      <c r="N6" s="52"/>
      <c r="O6" s="51"/>
      <c r="P6" s="52"/>
      <c r="Q6" s="51"/>
      <c r="R6" s="52"/>
      <c r="S6" s="51"/>
      <c r="T6" s="52"/>
      <c r="U6" s="51"/>
    </row>
    <row r="7" spans="1:21" ht="15" customHeight="1">
      <c r="A7" s="16" t="s">
        <v>25</v>
      </c>
      <c r="B7" s="23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  <c r="L7" s="4" t="s">
        <v>36</v>
      </c>
      <c r="M7" s="4" t="s">
        <v>37</v>
      </c>
      <c r="N7" s="4" t="s">
        <v>38</v>
      </c>
      <c r="O7" s="4" t="s">
        <v>39</v>
      </c>
      <c r="P7" s="4" t="s">
        <v>40</v>
      </c>
      <c r="Q7" s="4" t="s">
        <v>41</v>
      </c>
      <c r="R7" s="4" t="s">
        <v>42</v>
      </c>
      <c r="S7" s="4" t="s">
        <v>43</v>
      </c>
      <c r="T7" s="4" t="s">
        <v>44</v>
      </c>
      <c r="U7" s="4" t="s">
        <v>45</v>
      </c>
    </row>
    <row r="8" spans="1:21" ht="15" customHeight="1">
      <c r="A8" s="56" t="s">
        <v>67</v>
      </c>
      <c r="B8" s="56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68</v>
      </c>
      <c r="C9" s="2"/>
      <c r="D9" s="40">
        <v>46848</v>
      </c>
      <c r="E9" s="40">
        <v>0</v>
      </c>
      <c r="F9" s="40">
        <v>0</v>
      </c>
      <c r="G9" s="41">
        <v>19298</v>
      </c>
      <c r="H9" s="40">
        <v>20133</v>
      </c>
      <c r="I9" s="42">
        <f aca="true" t="shared" si="0" ref="I9:I17">+H9-G9</f>
        <v>835</v>
      </c>
      <c r="J9" s="43"/>
      <c r="K9" s="41">
        <v>388357</v>
      </c>
      <c r="L9" s="42">
        <f aca="true" t="shared" si="1" ref="L9:L17">+C9+D9+E9+F9-I9-J9+K9</f>
        <v>434370</v>
      </c>
      <c r="M9" s="41">
        <v>0</v>
      </c>
      <c r="N9" s="43"/>
      <c r="O9" s="41">
        <v>76461</v>
      </c>
      <c r="P9" s="41">
        <v>0</v>
      </c>
      <c r="Q9" s="41">
        <v>140963</v>
      </c>
      <c r="R9" s="41">
        <v>63715</v>
      </c>
      <c r="S9" s="41">
        <v>0</v>
      </c>
      <c r="T9" s="41">
        <v>153231</v>
      </c>
      <c r="U9" s="42">
        <f aca="true" t="shared" si="2" ref="U9:U17">SUM(M9:T9)</f>
        <v>434370</v>
      </c>
    </row>
    <row r="10" spans="1:21" ht="15" customHeight="1">
      <c r="A10" s="1">
        <v>18</v>
      </c>
      <c r="B10" s="1" t="s">
        <v>69</v>
      </c>
      <c r="C10" s="2"/>
      <c r="D10" s="40">
        <v>86349</v>
      </c>
      <c r="E10" s="40">
        <v>2053.84</v>
      </c>
      <c r="F10" s="40">
        <v>0</v>
      </c>
      <c r="G10" s="41">
        <v>19696.75</v>
      </c>
      <c r="H10" s="40">
        <v>16764.04</v>
      </c>
      <c r="I10" s="42">
        <f t="shared" si="0"/>
        <v>-2932.709999999999</v>
      </c>
      <c r="J10" s="43"/>
      <c r="K10" s="41">
        <v>223935</v>
      </c>
      <c r="L10" s="42">
        <f t="shared" si="1"/>
        <v>315270.55</v>
      </c>
      <c r="M10" s="41">
        <v>4</v>
      </c>
      <c r="N10" s="43"/>
      <c r="O10" s="41">
        <v>67858</v>
      </c>
      <c r="P10" s="41">
        <v>0</v>
      </c>
      <c r="Q10" s="41">
        <v>94352</v>
      </c>
      <c r="R10" s="41">
        <v>20562</v>
      </c>
      <c r="S10" s="41">
        <v>1999.55</v>
      </c>
      <c r="T10" s="41">
        <v>130495</v>
      </c>
      <c r="U10" s="42">
        <f t="shared" si="2"/>
        <v>315270.55</v>
      </c>
    </row>
    <row r="11" spans="1:21" ht="15" customHeight="1">
      <c r="A11" s="1">
        <v>19</v>
      </c>
      <c r="B11" s="1" t="s">
        <v>70</v>
      </c>
      <c r="C11" s="2"/>
      <c r="D11" s="40">
        <v>21189.93</v>
      </c>
      <c r="E11" s="40">
        <v>1894.14</v>
      </c>
      <c r="F11" s="40">
        <v>0</v>
      </c>
      <c r="G11" s="41">
        <v>6523.07</v>
      </c>
      <c r="H11" s="40">
        <v>9137.94</v>
      </c>
      <c r="I11" s="42">
        <f t="shared" si="0"/>
        <v>2614.870000000001</v>
      </c>
      <c r="J11" s="43"/>
      <c r="K11" s="41">
        <v>53877</v>
      </c>
      <c r="L11" s="42">
        <f t="shared" si="1"/>
        <v>74346.2</v>
      </c>
      <c r="M11" s="41">
        <v>0</v>
      </c>
      <c r="N11" s="43"/>
      <c r="O11" s="41">
        <v>19735</v>
      </c>
      <c r="P11" s="41">
        <v>0</v>
      </c>
      <c r="Q11" s="41">
        <v>3936</v>
      </c>
      <c r="R11" s="41">
        <v>0</v>
      </c>
      <c r="S11" s="41">
        <v>0</v>
      </c>
      <c r="T11" s="41">
        <v>50675.2</v>
      </c>
      <c r="U11" s="42">
        <f t="shared" si="2"/>
        <v>74346.2</v>
      </c>
    </row>
    <row r="12" spans="1:21" ht="15" customHeight="1">
      <c r="A12" s="1">
        <v>20</v>
      </c>
      <c r="B12" s="1" t="s">
        <v>71</v>
      </c>
      <c r="C12" s="2"/>
      <c r="D12" s="40">
        <v>44763</v>
      </c>
      <c r="E12" s="40">
        <v>350</v>
      </c>
      <c r="F12" s="40">
        <v>55798</v>
      </c>
      <c r="G12" s="41">
        <v>16358</v>
      </c>
      <c r="H12" s="40">
        <v>23527</v>
      </c>
      <c r="I12" s="42">
        <f t="shared" si="0"/>
        <v>7169</v>
      </c>
      <c r="J12" s="43"/>
      <c r="K12" s="41">
        <v>151719</v>
      </c>
      <c r="L12" s="42">
        <f t="shared" si="1"/>
        <v>245461</v>
      </c>
      <c r="M12" s="41">
        <v>65402</v>
      </c>
      <c r="N12" s="43"/>
      <c r="O12" s="41">
        <v>26164</v>
      </c>
      <c r="P12" s="41">
        <v>0</v>
      </c>
      <c r="Q12" s="41">
        <v>153895</v>
      </c>
      <c r="R12" s="41">
        <v>0</v>
      </c>
      <c r="S12" s="41">
        <v>0</v>
      </c>
      <c r="T12" s="41">
        <v>0</v>
      </c>
      <c r="U12" s="42">
        <f t="shared" si="2"/>
        <v>245461</v>
      </c>
    </row>
    <row r="13" spans="1:21" ht="15" customHeight="1">
      <c r="A13" s="1">
        <v>21</v>
      </c>
      <c r="B13" s="1" t="s">
        <v>72</v>
      </c>
      <c r="C13" s="2"/>
      <c r="D13" s="40">
        <v>0</v>
      </c>
      <c r="E13" s="40">
        <v>0</v>
      </c>
      <c r="F13" s="40">
        <v>0</v>
      </c>
      <c r="G13" s="41">
        <v>5856</v>
      </c>
      <c r="H13" s="40">
        <v>4141</v>
      </c>
      <c r="I13" s="42">
        <f t="shared" si="0"/>
        <v>-1715</v>
      </c>
      <c r="J13" s="43"/>
      <c r="K13" s="41">
        <v>14317</v>
      </c>
      <c r="L13" s="42">
        <f t="shared" si="1"/>
        <v>16032</v>
      </c>
      <c r="M13" s="41">
        <v>0</v>
      </c>
      <c r="N13" s="43"/>
      <c r="O13" s="41">
        <v>0</v>
      </c>
      <c r="P13" s="41">
        <v>0</v>
      </c>
      <c r="Q13" s="41">
        <v>16032</v>
      </c>
      <c r="R13" s="41">
        <v>0</v>
      </c>
      <c r="S13" s="41">
        <v>0</v>
      </c>
      <c r="T13" s="41">
        <v>0</v>
      </c>
      <c r="U13" s="42">
        <f t="shared" si="2"/>
        <v>16032</v>
      </c>
    </row>
    <row r="14" spans="1:21" ht="15" customHeight="1">
      <c r="A14" s="1">
        <v>22</v>
      </c>
      <c r="B14" s="1" t="s">
        <v>73</v>
      </c>
      <c r="C14" s="2"/>
      <c r="D14" s="40">
        <v>0</v>
      </c>
      <c r="E14" s="40">
        <v>1315</v>
      </c>
      <c r="F14" s="40">
        <v>0</v>
      </c>
      <c r="G14" s="41">
        <v>27814</v>
      </c>
      <c r="H14" s="40">
        <v>15072</v>
      </c>
      <c r="I14" s="42">
        <f t="shared" si="0"/>
        <v>-12742</v>
      </c>
      <c r="J14" s="43"/>
      <c r="K14" s="41">
        <v>17666</v>
      </c>
      <c r="L14" s="42">
        <f t="shared" si="1"/>
        <v>31723</v>
      </c>
      <c r="M14" s="41">
        <v>1727</v>
      </c>
      <c r="N14" s="43"/>
      <c r="O14" s="41">
        <v>12655</v>
      </c>
      <c r="P14" s="41">
        <v>0</v>
      </c>
      <c r="Q14" s="41">
        <v>2514</v>
      </c>
      <c r="R14" s="41">
        <v>14827</v>
      </c>
      <c r="S14" s="41">
        <v>0</v>
      </c>
      <c r="T14" s="41">
        <v>0</v>
      </c>
      <c r="U14" s="42">
        <f t="shared" si="2"/>
        <v>31723</v>
      </c>
    </row>
    <row r="15" spans="1:21" ht="15" customHeight="1">
      <c r="A15" s="1">
        <v>23</v>
      </c>
      <c r="B15" s="1" t="s">
        <v>74</v>
      </c>
      <c r="C15" s="2"/>
      <c r="D15" s="40"/>
      <c r="E15" s="40"/>
      <c r="F15" s="40"/>
      <c r="G15" s="41"/>
      <c r="H15" s="40"/>
      <c r="I15" s="42">
        <f t="shared" si="0"/>
        <v>0</v>
      </c>
      <c r="J15" s="43"/>
      <c r="K15" s="41"/>
      <c r="L15" s="42">
        <f t="shared" si="1"/>
        <v>0</v>
      </c>
      <c r="M15" s="41"/>
      <c r="N15" s="43"/>
      <c r="O15" s="41"/>
      <c r="P15" s="41"/>
      <c r="Q15" s="41"/>
      <c r="R15" s="41"/>
      <c r="S15" s="41"/>
      <c r="T15" s="41"/>
      <c r="U15" s="42">
        <f t="shared" si="2"/>
        <v>0</v>
      </c>
    </row>
    <row r="16" spans="1:21" ht="15" customHeight="1">
      <c r="A16" s="1">
        <v>24</v>
      </c>
      <c r="B16" s="1" t="s">
        <v>75</v>
      </c>
      <c r="C16" s="2"/>
      <c r="D16" s="40">
        <v>0</v>
      </c>
      <c r="E16" s="40">
        <v>1920</v>
      </c>
      <c r="F16" s="40">
        <v>2597</v>
      </c>
      <c r="G16" s="40">
        <v>11316</v>
      </c>
      <c r="H16" s="40">
        <v>6946</v>
      </c>
      <c r="I16" s="42">
        <f t="shared" si="0"/>
        <v>-4370</v>
      </c>
      <c r="J16" s="43"/>
      <c r="K16" s="41">
        <v>26444</v>
      </c>
      <c r="L16" s="42">
        <f t="shared" si="1"/>
        <v>35331</v>
      </c>
      <c r="M16" s="41">
        <v>0</v>
      </c>
      <c r="N16" s="43"/>
      <c r="O16" s="41">
        <v>15165</v>
      </c>
      <c r="P16" s="41">
        <v>0</v>
      </c>
      <c r="Q16" s="41">
        <v>10114</v>
      </c>
      <c r="R16" s="41">
        <v>10052</v>
      </c>
      <c r="S16" s="41">
        <v>0</v>
      </c>
      <c r="T16" s="41">
        <v>0</v>
      </c>
      <c r="U16" s="42">
        <f t="shared" si="2"/>
        <v>35331</v>
      </c>
    </row>
    <row r="17" spans="1:21" ht="15" customHeight="1">
      <c r="A17" s="1">
        <v>25</v>
      </c>
      <c r="B17" s="1" t="s">
        <v>76</v>
      </c>
      <c r="C17" s="2"/>
      <c r="D17" s="40">
        <v>0</v>
      </c>
      <c r="E17" s="40">
        <v>0</v>
      </c>
      <c r="F17" s="40">
        <v>98</v>
      </c>
      <c r="G17" s="40">
        <v>20791</v>
      </c>
      <c r="H17" s="40">
        <v>24784</v>
      </c>
      <c r="I17" s="42">
        <f t="shared" si="0"/>
        <v>3993</v>
      </c>
      <c r="J17" s="43"/>
      <c r="K17" s="41">
        <v>146093.64</v>
      </c>
      <c r="L17" s="42">
        <f t="shared" si="1"/>
        <v>142198.64</v>
      </c>
      <c r="M17" s="41">
        <v>25</v>
      </c>
      <c r="N17" s="43"/>
      <c r="O17" s="41">
        <v>0</v>
      </c>
      <c r="P17" s="41">
        <v>0</v>
      </c>
      <c r="Q17" s="41">
        <v>92873</v>
      </c>
      <c r="R17" s="41">
        <v>49300.64</v>
      </c>
      <c r="S17" s="41">
        <v>0</v>
      </c>
      <c r="T17" s="41">
        <v>0</v>
      </c>
      <c r="U17" s="42">
        <f t="shared" si="2"/>
        <v>142198.64</v>
      </c>
    </row>
    <row r="18" spans="1:21" ht="15" customHeight="1">
      <c r="A18" s="22"/>
      <c r="B18" s="22" t="s">
        <v>77</v>
      </c>
      <c r="C18" s="24">
        <f aca="true" t="shared" si="3" ref="C18:U18">SUM(C9:C17)</f>
        <v>0</v>
      </c>
      <c r="D18" s="36">
        <f t="shared" si="3"/>
        <v>199149.93</v>
      </c>
      <c r="E18" s="36">
        <f t="shared" si="3"/>
        <v>7532.9800000000005</v>
      </c>
      <c r="F18" s="36">
        <f t="shared" si="3"/>
        <v>58493</v>
      </c>
      <c r="G18" s="36">
        <f t="shared" si="3"/>
        <v>127652.82</v>
      </c>
      <c r="H18" s="36">
        <f t="shared" si="3"/>
        <v>120504.98000000001</v>
      </c>
      <c r="I18" s="36">
        <f t="shared" si="3"/>
        <v>-7147.839999999998</v>
      </c>
      <c r="J18" s="36">
        <f t="shared" si="3"/>
        <v>0</v>
      </c>
      <c r="K18" s="37">
        <f t="shared" si="3"/>
        <v>1022408.64</v>
      </c>
      <c r="L18" s="36">
        <f t="shared" si="3"/>
        <v>1294732.3900000001</v>
      </c>
      <c r="M18" s="36">
        <f t="shared" si="3"/>
        <v>67158</v>
      </c>
      <c r="N18" s="36">
        <f t="shared" si="3"/>
        <v>0</v>
      </c>
      <c r="O18" s="36">
        <f t="shared" si="3"/>
        <v>218038</v>
      </c>
      <c r="P18" s="36">
        <f t="shared" si="3"/>
        <v>0</v>
      </c>
      <c r="Q18" s="36">
        <f t="shared" si="3"/>
        <v>514679</v>
      </c>
      <c r="R18" s="36">
        <f t="shared" si="3"/>
        <v>158456.64</v>
      </c>
      <c r="S18" s="36">
        <f t="shared" si="3"/>
        <v>1999.55</v>
      </c>
      <c r="T18" s="36">
        <f t="shared" si="3"/>
        <v>334401.2</v>
      </c>
      <c r="U18" s="36">
        <f t="shared" si="3"/>
        <v>1294732.3900000001</v>
      </c>
    </row>
    <row r="22" spans="7:10" ht="15" customHeight="1">
      <c r="G22" s="57" t="s">
        <v>78</v>
      </c>
      <c r="H22" s="57"/>
      <c r="I22" s="57"/>
      <c r="J22" s="7">
        <f>+('semilavorati aggregato'!J28)-('semilavorati aggregato'!K28+'monomeri aggregato'!K18)</f>
        <v>7792.4900000002235</v>
      </c>
    </row>
  </sheetData>
  <sheetProtection selectLockedCells="1" selectUnlockedCells="1"/>
  <mergeCells count="30">
    <mergeCell ref="G22:I22"/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2015-05-12T14:12:41Z</cp:lastPrinted>
  <dcterms:created xsi:type="dcterms:W3CDTF">2015-05-12T14:41:33Z</dcterms:created>
  <dcterms:modified xsi:type="dcterms:W3CDTF">2016-03-28T12:26:20Z</dcterms:modified>
  <cp:category/>
  <cp:version/>
  <cp:contentType/>
  <cp:contentStatus/>
</cp:coreProperties>
</file>