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<sst xmlns="http://schemas.openxmlformats.org/spreadsheetml/2006/main" count="258" uniqueCount="82">
  <si>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</si>
  <si>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</si>
  <si>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</si>
  <si>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</si>
  <si>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</si>
  <si>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</si>
  <si>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Report costruito su dati provvisori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</si>
  <si>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</si>
  <si>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</si>
  <si>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</si>
  <si>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</si>
  <si>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</si>
  <si>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</si>
  <si>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</si>
  <si>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</si>
  <si>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</si>
  <si>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</si>
  <si>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</si>
  <si>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</si>
  <si>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</si>
  <si>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</si>
  <si>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</si>
  <si>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</si>
  <si>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</si>
  <si>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</si>
  <si>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</si>
  <si>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luglio 2014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</si>
  <si>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</si>
  <si>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</si>
  <si>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</si>
  <si>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</si>
  <si>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</si>
  <si>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</si>
  <si>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</si>
  <si>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</si>
  <si>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</si>
  <si>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</si>
  <si>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</si>
  <si>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</si>
  <si>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</si>
  <si>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</si>
  <si>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</si>
  <si>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</si>
  <si>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</si>
  <si>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</si>
  <si>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</si>
  <si>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</si>
  <si>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</si>
  <si>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</si>
  <si>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</si>
  <si>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</si>
  <si>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</si>
  <si>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</si>
  <si>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</si>
  <si>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</si>
  <si>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</si>
  <si>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</si>
  <si>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</si>
  <si>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</si>
  <si>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</si>
  <si>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</si>
  <si>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</si>
  <si>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</si>
  <si>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</si>
  <si>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</si>
  <si>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</si>
  <si>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</si>
  <si>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</si>
  <si>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</si>
  <si>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</si>
  <si>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</si>
  <si>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</si>
  <si>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</si>
  <si>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</si>
  <si>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</si>
  <si>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</si>
  <si>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</si>
  <si>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</si>
  <si>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</si>
  <si>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</si>
  <si>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</si>
  <si>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gennaio-luglio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</si>
</sst>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b/>
      <sz val="12"/>
      <color indexed="8"/>
      <name val="Calibri"/>
      <family val="0"/>
    </font>
    <font>
      <b/>
      <sz val="12"/>
      <color indexed="23"/>
      <name val="Calibri"/>
      <family val="0"/>
    </font>
    <font>
      <sz val="16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3"/>
      <name val="Calibri"/>
      <family val="2"/>
    </font>
    <font>
      <b/>
      <sz val="11"/>
      <color indexed="12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0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2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3" fillId="35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6" borderId="13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 horizontal="center" wrapText="1"/>
      <protection/>
    </xf>
    <xf numFmtId="0" fontId="6" fillId="37" borderId="0" xfId="0" applyFont="1" applyFill="1" applyAlignment="1" applyProtection="1">
      <alignment horizontal="center"/>
      <protection/>
    </xf>
    <xf numFmtId="0" fontId="7" fillId="37" borderId="0" xfId="0" applyFont="1" applyFill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3" fillId="38" borderId="16" xfId="0" applyFont="1" applyFill="1" applyBorder="1" applyAlignment="1" applyProtection="1">
      <alignment horizontal="left"/>
      <protection/>
    </xf>
    <xf numFmtId="0" fontId="3" fillId="39" borderId="16" xfId="0" applyFont="1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35" borderId="0" xfId="0" applyFont="1" applyFill="1" applyAlignment="1" applyProtection="1">
      <alignment horizontal="center"/>
      <protection/>
    </xf>
    <xf numFmtId="0" fontId="6" fillId="37" borderId="0" xfId="0" applyFont="1" applyFill="1" applyAlignment="1" applyProtection="1">
      <alignment horizontal="center"/>
      <protection/>
    </xf>
    <xf numFmtId="0" fontId="7" fillId="37" borderId="0" xfId="0" applyFont="1" applyFill="1" applyAlignment="1" applyProtection="1">
      <alignment horizontal="center"/>
      <protection/>
    </xf>
    <xf numFmtId="0" fontId="10" fillId="37" borderId="18" xfId="0" applyFont="1" applyFill="1" applyBorder="1" applyAlignment="1" applyProtection="1">
      <alignment horizontal="center"/>
      <protection/>
    </xf>
    <xf numFmtId="0" fontId="8" fillId="41" borderId="19" xfId="0" applyFont="1" applyFill="1" applyBorder="1" applyAlignment="1" applyProtection="1">
      <alignment horizontal="center"/>
      <protection/>
    </xf>
    <xf numFmtId="0" fontId="8" fillId="42" borderId="19" xfId="0" applyFont="1" applyFill="1" applyBorder="1" applyAlignment="1" applyProtection="1">
      <alignment horizontal="center"/>
      <protection/>
    </xf>
    <xf numFmtId="0" fontId="9" fillId="35" borderId="20" xfId="0" applyFont="1" applyFill="1" applyBorder="1" applyAlignment="1" applyProtection="1">
      <alignment horizontal="center" wrapText="1"/>
      <protection/>
    </xf>
    <xf numFmtId="0" fontId="9" fillId="35" borderId="21" xfId="0" applyFont="1" applyFill="1" applyBorder="1" applyAlignment="1" applyProtection="1">
      <alignment horizontal="center" wrapText="1"/>
      <protection/>
    </xf>
    <xf numFmtId="0" fontId="8" fillId="35" borderId="22" xfId="0" applyFont="1" applyFill="1" applyBorder="1" applyAlignment="1" applyProtection="1">
      <alignment horizontal="center" textRotation="90" wrapText="1"/>
      <protection/>
    </xf>
    <xf numFmtId="0" fontId="8" fillId="35" borderId="23" xfId="0" applyFont="1" applyFill="1" applyBorder="1" applyAlignment="1" applyProtection="1">
      <alignment horizontal="center" textRotation="90" wrapText="1"/>
      <protection/>
    </xf>
    <xf numFmtId="0" fontId="9" fillId="35" borderId="24" xfId="0" applyFont="1" applyFill="1" applyBorder="1" applyAlignment="1" applyProtection="1">
      <alignment horizontal="center" wrapText="1"/>
      <protection/>
    </xf>
    <xf numFmtId="0" fontId="9" fillId="35" borderId="0" xfId="0" applyFont="1" applyFill="1" applyAlignment="1" applyProtection="1">
      <alignment horizontal="center" wrapText="1"/>
      <protection/>
    </xf>
    <xf numFmtId="0" fontId="3" fillId="43" borderId="25" xfId="0" applyFont="1" applyFill="1" applyBorder="1" applyAlignment="1" applyProtection="1">
      <alignment horizont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 locked="0"/>
    </xf>
    <xf numFmtId="4" fontId="4" fillId="35" borderId="12" xfId="0" applyNumberFormat="1" applyFont="1" applyFill="1" applyBorder="1" applyAlignment="1" applyProtection="1">
      <alignment horizontal="right"/>
      <protection/>
    </xf>
    <xf numFmtId="4" fontId="4" fillId="0" borderId="26" xfId="0" applyNumberFormat="1" applyFont="1" applyFill="1" applyBorder="1" applyAlignment="1" applyProtection="1">
      <alignment/>
      <protection/>
    </xf>
    <xf numFmtId="4" fontId="4" fillId="35" borderId="12" xfId="0" applyNumberFormat="1" applyFont="1" applyFill="1" applyBorder="1" applyAlignment="1" applyProtection="1">
      <alignment horizontal="right"/>
      <protection locked="0"/>
    </xf>
    <xf numFmtId="4" fontId="4" fillId="0" borderId="12" xfId="0" applyNumberFormat="1" applyFont="1" applyFill="1" applyBorder="1" applyAlignment="1" applyProtection="1">
      <alignment horizontal="right"/>
      <protection/>
    </xf>
    <xf numFmtId="4" fontId="4" fillId="33" borderId="27" xfId="0" applyNumberFormat="1" applyFont="1" applyFill="1" applyBorder="1" applyAlignment="1" applyProtection="1">
      <alignment horizontal="right"/>
      <protection locked="0"/>
    </xf>
    <xf numFmtId="4" fontId="4" fillId="35" borderId="28" xfId="0" applyNumberFormat="1" applyFont="1" applyFill="1" applyBorder="1" applyAlignment="1" applyProtection="1">
      <alignment horizontal="right"/>
      <protection/>
    </xf>
    <xf numFmtId="4" fontId="0" fillId="33" borderId="12" xfId="0" applyNumberFormat="1" applyFont="1" applyFill="1" applyBorder="1" applyAlignment="1" applyProtection="1">
      <alignment horizontal="right"/>
      <protection locked="0"/>
    </xf>
    <xf numFmtId="4" fontId="0" fillId="35" borderId="12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/>
      <protection/>
    </xf>
    <xf numFmtId="4" fontId="0" fillId="35" borderId="12" xfId="0" applyNumberFormat="1" applyFont="1" applyFill="1" applyBorder="1" applyAlignment="1" applyProtection="1">
      <alignment horizontal="righ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33" borderId="27" xfId="0" applyNumberFormat="1" applyFont="1" applyFill="1" applyBorder="1" applyAlignment="1" applyProtection="1">
      <alignment horizontal="right"/>
      <protection locked="0"/>
    </xf>
    <xf numFmtId="4" fontId="0" fillId="35" borderId="28" xfId="0" applyNumberFormat="1" applyFont="1" applyFill="1" applyBorder="1" applyAlignment="1" applyProtection="1">
      <alignment horizontal="right"/>
      <protection/>
    </xf>
    <xf numFmtId="4" fontId="11" fillId="39" borderId="12" xfId="0" applyNumberFormat="1" applyFont="1" applyFill="1" applyBorder="1" applyAlignment="1" applyProtection="1">
      <alignment horizontal="right"/>
      <protection/>
    </xf>
    <xf numFmtId="4" fontId="11" fillId="39" borderId="28" xfId="0" applyNumberFormat="1" applyFont="1" applyFill="1" applyBorder="1" applyAlignment="1" applyProtection="1">
      <alignment horizontal="right"/>
      <protection/>
    </xf>
    <xf numFmtId="4" fontId="11" fillId="38" borderId="12" xfId="0" applyNumberFormat="1" applyFont="1" applyFill="1" applyBorder="1" applyAlignment="1" applyProtection="1">
      <alignment horizontal="right"/>
      <protection/>
    </xf>
    <xf numFmtId="4" fontId="11" fillId="38" borderId="12" xfId="0" applyNumberFormat="1" applyFont="1" applyFill="1" applyBorder="1" applyAlignment="1" applyProtection="1">
      <alignment horizontal="right"/>
      <protection locked="0"/>
    </xf>
    <xf numFmtId="4" fontId="11" fillId="38" borderId="28" xfId="0" applyNumberFormat="1" applyFont="1" applyFill="1" applyBorder="1" applyAlignment="1" applyProtection="1">
      <alignment horizontal="right"/>
      <protection/>
    </xf>
    <xf numFmtId="4" fontId="11" fillId="38" borderId="26" xfId="0" applyNumberFormat="1" applyFont="1" applyFill="1" applyBorder="1" applyAlignment="1" applyProtection="1">
      <alignment horizontal="right"/>
      <protection/>
    </xf>
    <xf numFmtId="4" fontId="1" fillId="44" borderId="29" xfId="0" applyNumberFormat="1" applyFont="1" applyFill="1" applyBorder="1" applyAlignment="1" applyProtection="1">
      <alignment horizontal="right"/>
      <protection locked="0"/>
    </xf>
    <xf numFmtId="4" fontId="0" fillId="0" borderId="29" xfId="0" applyNumberFormat="1" applyFont="1" applyFill="1" applyBorder="1" applyAlignment="1" applyProtection="1">
      <alignment horizontal="right"/>
      <protection locked="0"/>
    </xf>
    <xf numFmtId="4" fontId="0" fillId="0" borderId="29" xfId="0" applyNumberFormat="1" applyFont="1" applyFill="1" applyBorder="1" applyAlignment="1" applyProtection="1">
      <alignment horizontal="right"/>
      <protection/>
    </xf>
    <xf numFmtId="4" fontId="0" fillId="35" borderId="29" xfId="0" applyNumberFormat="1" applyFont="1" applyFill="1" applyBorder="1" applyAlignment="1" applyProtection="1">
      <alignment horizontal="right"/>
      <protection/>
    </xf>
    <xf numFmtId="4" fontId="0" fillId="44" borderId="29" xfId="0" applyNumberFormat="1" applyFont="1" applyFill="1" applyBorder="1" applyAlignment="1" applyProtection="1">
      <alignment horizontal="right"/>
      <protection locked="0"/>
    </xf>
    <xf numFmtId="4" fontId="0" fillId="40" borderId="29" xfId="0" applyNumberFormat="1" applyFont="1" applyFill="1" applyBorder="1" applyAlignment="1" applyProtection="1">
      <alignment horizontal="right"/>
      <protection/>
    </xf>
    <xf numFmtId="4" fontId="11" fillId="40" borderId="29" xfId="0" applyNumberFormat="1" applyFont="1" applyFill="1" applyBorder="1" applyAlignment="1" applyProtection="1">
      <alignment horizontal="right"/>
      <protection/>
    </xf>
    <xf numFmtId="4" fontId="0" fillId="40" borderId="29" xfId="0" applyNumberFormat="1" applyFont="1" applyFill="1" applyBorder="1" applyAlignment="1" applyProtection="1">
      <alignment horizontal="right"/>
      <protection locked="0"/>
    </xf>
    <xf numFmtId="4" fontId="3" fillId="38" borderId="12" xfId="0" applyNumberFormat="1" applyFont="1" applyFill="1" applyBorder="1" applyAlignment="1" applyProtection="1">
      <alignment horizontal="right"/>
      <protection/>
    </xf>
    <xf numFmtId="4" fontId="3" fillId="38" borderId="12" xfId="0" applyNumberFormat="1" applyFont="1" applyFill="1" applyBorder="1" applyAlignment="1" applyProtection="1">
      <alignment horizontal="right"/>
      <protection locked="0"/>
    </xf>
    <xf numFmtId="4" fontId="3" fillId="38" borderId="28" xfId="0" applyNumberFormat="1" applyFont="1" applyFill="1" applyBorder="1" applyAlignment="1" applyProtection="1">
      <alignment horizontal="right"/>
      <protection/>
    </xf>
    <xf numFmtId="4" fontId="3" fillId="38" borderId="26" xfId="0" applyNumberFormat="1" applyFont="1" applyFill="1" applyBorder="1" applyAlignment="1" applyProtection="1">
      <alignment horizontal="right"/>
      <protection/>
    </xf>
    <xf numFmtId="4" fontId="27" fillId="44" borderId="29" xfId="0" applyNumberFormat="1" applyFont="1" applyFill="1" applyBorder="1" applyAlignment="1" applyProtection="1">
      <alignment horizontal="right"/>
      <protection locked="0"/>
    </xf>
    <xf numFmtId="4" fontId="4" fillId="0" borderId="29" xfId="0" applyNumberFormat="1" applyFont="1" applyFill="1" applyBorder="1" applyAlignment="1" applyProtection="1">
      <alignment horizontal="right"/>
      <protection locked="0"/>
    </xf>
    <xf numFmtId="4" fontId="4" fillId="0" borderId="29" xfId="0" applyNumberFormat="1" applyFont="1" applyFill="1" applyBorder="1" applyAlignment="1" applyProtection="1">
      <alignment horizontal="right"/>
      <protection/>
    </xf>
    <xf numFmtId="4" fontId="4" fillId="35" borderId="29" xfId="0" applyNumberFormat="1" applyFont="1" applyFill="1" applyBorder="1" applyAlignment="1" applyProtection="1">
      <alignment horizontal="right"/>
      <protection/>
    </xf>
    <xf numFmtId="4" fontId="4" fillId="44" borderId="29" xfId="0" applyNumberFormat="1" applyFont="1" applyFill="1" applyBorder="1" applyAlignment="1" applyProtection="1">
      <alignment horizontal="right"/>
      <protection locked="0"/>
    </xf>
    <xf numFmtId="4" fontId="3" fillId="40" borderId="29" xfId="0" applyNumberFormat="1" applyFont="1" applyFill="1" applyBorder="1" applyAlignment="1" applyProtection="1">
      <alignment horizontal="right"/>
      <protection/>
    </xf>
    <xf numFmtId="4" fontId="3" fillId="40" borderId="29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808080"/>
      <rgbColor rgb="00333399"/>
      <rgbColor rgb="00FFCC99"/>
      <rgbColor rgb="00FFCC00"/>
      <rgbColor rgb="00FF99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7109375" style="0" customWidth="1"/>
    <col min="2" max="2" width="25.7109375" style="0" customWidth="1"/>
    <col min="3" max="21" width="10.7109375" style="0" customWidth="1"/>
  </cols>
  <sheetData>
    <row r="1" spans="1:21" ht="21" customHeight="1">
      <c r="A1" s="13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1</v>
      </c>
      <c r="N1" s="23"/>
      <c r="O1" s="23"/>
      <c r="P1" s="23"/>
      <c r="Q1" s="23"/>
      <c r="R1" s="23"/>
      <c r="S1" s="23"/>
      <c r="T1" s="23"/>
      <c r="U1" s="23"/>
    </row>
    <row r="2" spans="1:21" ht="21" customHeight="1">
      <c r="A2" s="14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 t="s">
        <v>3</v>
      </c>
      <c r="N2" s="25"/>
      <c r="O2" s="25"/>
      <c r="P2" s="25"/>
      <c r="Q2" s="25"/>
      <c r="R2" s="25"/>
      <c r="S2" s="25"/>
      <c r="T2" s="25"/>
      <c r="U2" s="25"/>
    </row>
    <row r="3" spans="1:21" ht="16.5" customHeight="1" thickBot="1">
      <c r="A3" s="11"/>
      <c r="B3" s="20"/>
      <c r="C3" s="26" t="s">
        <v>4</v>
      </c>
      <c r="D3" s="26"/>
      <c r="E3" s="26"/>
      <c r="F3" s="26"/>
      <c r="G3" s="26"/>
      <c r="H3" s="26"/>
      <c r="I3" s="26"/>
      <c r="J3" s="26"/>
      <c r="K3" s="26"/>
      <c r="L3" s="26"/>
      <c r="M3" s="27" t="s">
        <v>5</v>
      </c>
      <c r="N3" s="27"/>
      <c r="O3" s="27"/>
      <c r="P3" s="27"/>
      <c r="Q3" s="27"/>
      <c r="R3" s="27"/>
      <c r="S3" s="27"/>
      <c r="T3" s="27"/>
      <c r="U3" s="27"/>
    </row>
    <row r="4" spans="1:21" ht="12.75" customHeight="1">
      <c r="A4" s="28" t="s">
        <v>6</v>
      </c>
      <c r="B4" s="29"/>
      <c r="C4" s="30" t="s">
        <v>7</v>
      </c>
      <c r="D4" s="31" t="s">
        <v>8</v>
      </c>
      <c r="E4" s="30" t="s">
        <v>9</v>
      </c>
      <c r="F4" s="31" t="s">
        <v>10</v>
      </c>
      <c r="G4" s="30" t="s">
        <v>11</v>
      </c>
      <c r="H4" s="31" t="s">
        <v>12</v>
      </c>
      <c r="I4" s="30" t="s">
        <v>13</v>
      </c>
      <c r="J4" s="31" t="s">
        <v>14</v>
      </c>
      <c r="K4" s="30" t="s">
        <v>15</v>
      </c>
      <c r="L4" s="31" t="s">
        <v>16</v>
      </c>
      <c r="M4" s="30" t="s">
        <v>17</v>
      </c>
      <c r="N4" s="31" t="s">
        <v>18</v>
      </c>
      <c r="O4" s="30" t="s">
        <v>19</v>
      </c>
      <c r="P4" s="31" t="s">
        <v>20</v>
      </c>
      <c r="Q4" s="30" t="s">
        <v>21</v>
      </c>
      <c r="R4" s="31" t="s">
        <v>22</v>
      </c>
      <c r="S4" s="30" t="s">
        <v>23</v>
      </c>
      <c r="T4" s="31" t="s">
        <v>24</v>
      </c>
      <c r="U4" s="30" t="s">
        <v>25</v>
      </c>
    </row>
    <row r="5" spans="1:21" ht="15.75" customHeight="1">
      <c r="A5" s="32" t="s">
        <v>26</v>
      </c>
      <c r="B5" s="33"/>
      <c r="C5" s="30"/>
      <c r="D5" s="31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</row>
    <row r="6" spans="1:21" ht="124.5" customHeight="1">
      <c r="A6" s="32"/>
      <c r="B6" s="33"/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</row>
    <row r="7" spans="1:21" ht="15" customHeight="1">
      <c r="A7" s="15" t="s">
        <v>27</v>
      </c>
      <c r="B7" s="22" t="s">
        <v>28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  <c r="M7" s="12" t="s">
        <v>39</v>
      </c>
      <c r="N7" s="12" t="s">
        <v>40</v>
      </c>
      <c r="O7" s="12" t="s">
        <v>41</v>
      </c>
      <c r="P7" s="12" t="s">
        <v>42</v>
      </c>
      <c r="Q7" s="12" t="s">
        <v>43</v>
      </c>
      <c r="R7" s="12" t="s">
        <v>44</v>
      </c>
      <c r="S7" s="12" t="s">
        <v>45</v>
      </c>
      <c r="T7" s="12" t="s">
        <v>46</v>
      </c>
      <c r="U7" s="12" t="s">
        <v>47</v>
      </c>
    </row>
    <row r="8" spans="1:21" ht="15" customHeight="1">
      <c r="A8" s="34" t="s">
        <v>48</v>
      </c>
      <c r="B8" s="34"/>
      <c r="C8" s="7"/>
      <c r="D8" s="8"/>
      <c r="E8" s="8"/>
      <c r="F8" s="8"/>
      <c r="G8" s="8"/>
      <c r="H8" s="8"/>
      <c r="I8" s="9"/>
      <c r="J8" s="8"/>
      <c r="K8" s="8"/>
      <c r="L8" s="10"/>
      <c r="M8" s="8"/>
      <c r="N8" s="8"/>
      <c r="O8" s="8"/>
      <c r="P8" s="8"/>
      <c r="Q8" s="8"/>
      <c r="R8" s="8"/>
      <c r="S8" s="8"/>
      <c r="T8" s="8"/>
      <c r="U8" s="10"/>
    </row>
    <row r="9" spans="1:21" ht="15" customHeight="1">
      <c r="A9" s="16">
        <v>1</v>
      </c>
      <c r="B9" s="16" t="s">
        <v>49</v>
      </c>
      <c r="C9" s="45">
        <v>4273</v>
      </c>
      <c r="D9" s="45">
        <v>0</v>
      </c>
      <c r="E9" s="45">
        <v>931</v>
      </c>
      <c r="F9" s="45">
        <v>0</v>
      </c>
      <c r="G9" s="45">
        <v>0</v>
      </c>
      <c r="H9" s="45">
        <v>0</v>
      </c>
      <c r="I9" s="46">
        <f aca="true" t="shared" si="0" ref="I9:I19">+H9-G9</f>
        <v>0</v>
      </c>
      <c r="J9" s="45">
        <v>4043</v>
      </c>
      <c r="K9" s="47">
        <v>42439.27</v>
      </c>
      <c r="L9" s="48">
        <f aca="true" t="shared" si="1" ref="L9:L26">C9+D9+E9+F9-(I9+J9)+K9</f>
        <v>43600.27</v>
      </c>
      <c r="M9" s="45">
        <v>442</v>
      </c>
      <c r="N9" s="49">
        <v>5682</v>
      </c>
      <c r="O9" s="45">
        <v>0</v>
      </c>
      <c r="P9" s="45">
        <v>0</v>
      </c>
      <c r="Q9" s="45">
        <v>0</v>
      </c>
      <c r="R9" s="45">
        <v>0</v>
      </c>
      <c r="S9" s="45">
        <v>35841.27</v>
      </c>
      <c r="T9" s="50">
        <v>1635</v>
      </c>
      <c r="U9" s="51">
        <f aca="true" t="shared" si="2" ref="U9:U19">SUM(M9:T9)</f>
        <v>43600.27</v>
      </c>
    </row>
    <row r="10" spans="1:21" ht="15" customHeight="1">
      <c r="A10" s="16">
        <v>2</v>
      </c>
      <c r="B10" s="16" t="s">
        <v>50</v>
      </c>
      <c r="C10" s="45">
        <v>13694</v>
      </c>
      <c r="D10" s="45">
        <v>0</v>
      </c>
      <c r="E10" s="45">
        <v>0</v>
      </c>
      <c r="F10" s="45">
        <v>10446</v>
      </c>
      <c r="G10" s="45">
        <v>7515</v>
      </c>
      <c r="H10" s="45">
        <v>8877</v>
      </c>
      <c r="I10" s="46">
        <f t="shared" si="0"/>
        <v>1362</v>
      </c>
      <c r="J10" s="45">
        <v>21766</v>
      </c>
      <c r="K10" s="47">
        <v>4414</v>
      </c>
      <c r="L10" s="48">
        <f t="shared" si="1"/>
        <v>5426</v>
      </c>
      <c r="M10" s="45">
        <v>738</v>
      </c>
      <c r="N10" s="49">
        <v>0</v>
      </c>
      <c r="O10" s="45">
        <v>4688</v>
      </c>
      <c r="P10" s="45">
        <v>0</v>
      </c>
      <c r="Q10" s="45">
        <v>0</v>
      </c>
      <c r="R10" s="45">
        <v>0</v>
      </c>
      <c r="S10" s="45">
        <v>0</v>
      </c>
      <c r="T10" s="50">
        <v>0</v>
      </c>
      <c r="U10" s="51">
        <f t="shared" si="2"/>
        <v>5426</v>
      </c>
    </row>
    <row r="11" spans="1:21" ht="15" customHeight="1">
      <c r="A11" s="17">
        <v>3</v>
      </c>
      <c r="B11" s="17" t="s">
        <v>51</v>
      </c>
      <c r="C11" s="45">
        <v>102757</v>
      </c>
      <c r="D11" s="45">
        <v>31775</v>
      </c>
      <c r="E11" s="45">
        <v>0</v>
      </c>
      <c r="F11" s="45">
        <v>25984</v>
      </c>
      <c r="G11" s="45">
        <v>104042</v>
      </c>
      <c r="H11" s="45">
        <v>80883</v>
      </c>
      <c r="I11" s="46">
        <f t="shared" si="0"/>
        <v>-23159</v>
      </c>
      <c r="J11" s="45">
        <v>183675</v>
      </c>
      <c r="K11" s="47">
        <v>0</v>
      </c>
      <c r="L11" s="48">
        <f t="shared" si="1"/>
        <v>0</v>
      </c>
      <c r="M11" s="45">
        <v>0</v>
      </c>
      <c r="N11" s="49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50">
        <v>0</v>
      </c>
      <c r="U11" s="51">
        <f t="shared" si="2"/>
        <v>0</v>
      </c>
    </row>
    <row r="12" spans="1:21" ht="15" customHeight="1">
      <c r="A12" s="16">
        <v>4</v>
      </c>
      <c r="B12" s="16" t="s">
        <v>52</v>
      </c>
      <c r="C12" s="45">
        <v>9837</v>
      </c>
      <c r="D12" s="45">
        <v>36432</v>
      </c>
      <c r="E12" s="45">
        <v>0</v>
      </c>
      <c r="F12" s="45">
        <v>0</v>
      </c>
      <c r="G12" s="45">
        <v>29728</v>
      </c>
      <c r="H12" s="45">
        <v>28058</v>
      </c>
      <c r="I12" s="46">
        <f t="shared" si="0"/>
        <v>-1670</v>
      </c>
      <c r="J12" s="45">
        <v>47939</v>
      </c>
      <c r="K12" s="47">
        <v>0</v>
      </c>
      <c r="L12" s="48">
        <f t="shared" si="1"/>
        <v>0</v>
      </c>
      <c r="M12" s="45">
        <v>0</v>
      </c>
      <c r="N12" s="49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50">
        <v>0</v>
      </c>
      <c r="U12" s="51">
        <f t="shared" si="2"/>
        <v>0</v>
      </c>
    </row>
    <row r="13" spans="1:21" ht="15" customHeight="1">
      <c r="A13" s="16">
        <v>5</v>
      </c>
      <c r="B13" s="16" t="s">
        <v>53</v>
      </c>
      <c r="C13" s="45">
        <v>29672</v>
      </c>
      <c r="D13" s="45">
        <v>0</v>
      </c>
      <c r="E13" s="45">
        <v>0</v>
      </c>
      <c r="F13" s="45">
        <v>32994</v>
      </c>
      <c r="G13" s="45">
        <v>18196</v>
      </c>
      <c r="H13" s="45">
        <v>29258</v>
      </c>
      <c r="I13" s="46">
        <f t="shared" si="0"/>
        <v>11062</v>
      </c>
      <c r="J13" s="45">
        <v>64532</v>
      </c>
      <c r="K13" s="47">
        <v>54217</v>
      </c>
      <c r="L13" s="48">
        <f t="shared" si="1"/>
        <v>41289</v>
      </c>
      <c r="M13" s="45">
        <v>0</v>
      </c>
      <c r="N13" s="49">
        <v>0</v>
      </c>
      <c r="O13" s="45">
        <v>0</v>
      </c>
      <c r="P13" s="45">
        <v>0</v>
      </c>
      <c r="Q13" s="45">
        <v>20317</v>
      </c>
      <c r="R13" s="45">
        <v>20972</v>
      </c>
      <c r="S13" s="45">
        <v>0</v>
      </c>
      <c r="T13" s="50">
        <v>0</v>
      </c>
      <c r="U13" s="51">
        <f t="shared" si="2"/>
        <v>41289</v>
      </c>
    </row>
    <row r="14" spans="1:21" ht="15" customHeight="1">
      <c r="A14" s="16">
        <v>6</v>
      </c>
      <c r="B14" s="16" t="s">
        <v>54</v>
      </c>
      <c r="C14" s="45">
        <v>0</v>
      </c>
      <c r="D14" s="45">
        <v>0</v>
      </c>
      <c r="E14" s="45">
        <v>11978</v>
      </c>
      <c r="F14" s="45">
        <v>0</v>
      </c>
      <c r="G14" s="45">
        <v>9484</v>
      </c>
      <c r="H14" s="45">
        <v>15656</v>
      </c>
      <c r="I14" s="46">
        <f t="shared" si="0"/>
        <v>6172</v>
      </c>
      <c r="J14" s="45">
        <v>11096</v>
      </c>
      <c r="K14" s="47">
        <v>7351</v>
      </c>
      <c r="L14" s="48">
        <f t="shared" si="1"/>
        <v>2061</v>
      </c>
      <c r="M14" s="45">
        <v>2061</v>
      </c>
      <c r="N14" s="49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50">
        <v>0</v>
      </c>
      <c r="U14" s="51">
        <f t="shared" si="2"/>
        <v>2061</v>
      </c>
    </row>
    <row r="15" spans="1:21" ht="15" customHeight="1">
      <c r="A15" s="16">
        <v>7</v>
      </c>
      <c r="B15" s="16" t="s">
        <v>55</v>
      </c>
      <c r="C15" s="45">
        <v>5908</v>
      </c>
      <c r="D15" s="45">
        <v>0</v>
      </c>
      <c r="E15" s="45">
        <v>0</v>
      </c>
      <c r="F15" s="45">
        <v>0</v>
      </c>
      <c r="G15" s="45">
        <v>14057.53</v>
      </c>
      <c r="H15" s="45">
        <v>8943.99</v>
      </c>
      <c r="I15" s="46">
        <f t="shared" si="0"/>
        <v>-5113.540000000001</v>
      </c>
      <c r="J15" s="45">
        <v>8985.54</v>
      </c>
      <c r="K15" s="47">
        <v>0</v>
      </c>
      <c r="L15" s="48">
        <f t="shared" si="1"/>
        <v>2036</v>
      </c>
      <c r="M15" s="45">
        <v>0</v>
      </c>
      <c r="N15" s="49">
        <v>0</v>
      </c>
      <c r="O15" s="45">
        <v>0</v>
      </c>
      <c r="P15" s="45">
        <v>0</v>
      </c>
      <c r="Q15" s="45">
        <v>0</v>
      </c>
      <c r="R15" s="45">
        <v>0</v>
      </c>
      <c r="S15" s="45">
        <v>2036</v>
      </c>
      <c r="T15" s="50">
        <v>0</v>
      </c>
      <c r="U15" s="51">
        <f t="shared" si="2"/>
        <v>2036</v>
      </c>
    </row>
    <row r="16" spans="1:21" ht="15" customHeight="1">
      <c r="A16" s="16">
        <v>8</v>
      </c>
      <c r="B16" s="16" t="s">
        <v>56</v>
      </c>
      <c r="C16" s="45">
        <v>3763</v>
      </c>
      <c r="D16" s="45">
        <v>9708.04</v>
      </c>
      <c r="E16" s="45">
        <v>0</v>
      </c>
      <c r="F16" s="45">
        <v>8538.34</v>
      </c>
      <c r="G16" s="45">
        <v>32727.93</v>
      </c>
      <c r="H16" s="45">
        <v>44182.42</v>
      </c>
      <c r="I16" s="46">
        <f t="shared" si="0"/>
        <v>11454.489999999998</v>
      </c>
      <c r="J16" s="45">
        <v>5531.51</v>
      </c>
      <c r="K16" s="47">
        <v>6691</v>
      </c>
      <c r="L16" s="48">
        <f t="shared" si="1"/>
        <v>11714.380000000001</v>
      </c>
      <c r="M16" s="45">
        <v>0</v>
      </c>
      <c r="N16" s="49">
        <v>1935.38</v>
      </c>
      <c r="O16" s="45">
        <v>3467</v>
      </c>
      <c r="P16" s="45">
        <v>0</v>
      </c>
      <c r="Q16" s="45">
        <v>3134</v>
      </c>
      <c r="R16" s="45">
        <v>0</v>
      </c>
      <c r="S16" s="45">
        <v>3178</v>
      </c>
      <c r="T16" s="50">
        <v>0</v>
      </c>
      <c r="U16" s="51">
        <f t="shared" si="2"/>
        <v>11714.380000000001</v>
      </c>
    </row>
    <row r="17" spans="1:21" ht="15" customHeight="1">
      <c r="A17" s="16">
        <v>9</v>
      </c>
      <c r="B17" s="16" t="s">
        <v>57</v>
      </c>
      <c r="C17" s="45">
        <v>0</v>
      </c>
      <c r="D17" s="45">
        <v>0</v>
      </c>
      <c r="E17" s="45">
        <v>794</v>
      </c>
      <c r="F17" s="45">
        <v>0</v>
      </c>
      <c r="G17" s="45">
        <v>8387</v>
      </c>
      <c r="H17" s="45">
        <v>8430</v>
      </c>
      <c r="I17" s="46">
        <f t="shared" si="0"/>
        <v>43</v>
      </c>
      <c r="J17" s="45">
        <v>751</v>
      </c>
      <c r="K17" s="47">
        <v>0</v>
      </c>
      <c r="L17" s="48">
        <f t="shared" si="1"/>
        <v>0</v>
      </c>
      <c r="M17" s="45">
        <v>0</v>
      </c>
      <c r="N17" s="49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50">
        <v>0</v>
      </c>
      <c r="U17" s="51">
        <f t="shared" si="2"/>
        <v>0</v>
      </c>
    </row>
    <row r="18" spans="1:21" ht="15" customHeight="1">
      <c r="A18" s="16">
        <v>10</v>
      </c>
      <c r="B18" s="16" t="s">
        <v>58</v>
      </c>
      <c r="C18" s="45"/>
      <c r="D18" s="45"/>
      <c r="E18" s="45"/>
      <c r="F18" s="45"/>
      <c r="G18" s="45"/>
      <c r="H18" s="45"/>
      <c r="I18" s="46">
        <f t="shared" si="0"/>
        <v>0</v>
      </c>
      <c r="J18" s="45"/>
      <c r="K18" s="47"/>
      <c r="L18" s="48">
        <f t="shared" si="1"/>
        <v>0</v>
      </c>
      <c r="M18" s="45"/>
      <c r="N18" s="49"/>
      <c r="O18" s="45"/>
      <c r="P18" s="45"/>
      <c r="Q18" s="45"/>
      <c r="R18" s="45"/>
      <c r="S18" s="45"/>
      <c r="T18" s="50"/>
      <c r="U18" s="51">
        <f t="shared" si="2"/>
        <v>0</v>
      </c>
    </row>
    <row r="19" spans="1:21" ht="15" customHeight="1">
      <c r="A19" s="16">
        <v>11</v>
      </c>
      <c r="B19" s="16" t="s">
        <v>59</v>
      </c>
      <c r="C19" s="45">
        <v>0</v>
      </c>
      <c r="D19" s="45">
        <v>2070.79</v>
      </c>
      <c r="E19" s="45">
        <v>0</v>
      </c>
      <c r="F19" s="45">
        <v>601.52</v>
      </c>
      <c r="G19" s="45">
        <v>25128.04</v>
      </c>
      <c r="H19" s="45">
        <v>15611.79</v>
      </c>
      <c r="I19" s="46">
        <f t="shared" si="0"/>
        <v>-9516.25</v>
      </c>
      <c r="J19" s="45">
        <v>7168.44</v>
      </c>
      <c r="K19" s="47">
        <v>5996.82</v>
      </c>
      <c r="L19" s="48">
        <f t="shared" si="1"/>
        <v>11016.94</v>
      </c>
      <c r="M19" s="45">
        <v>0</v>
      </c>
      <c r="N19" s="49">
        <v>0</v>
      </c>
      <c r="O19" s="45">
        <v>0</v>
      </c>
      <c r="P19" s="45">
        <v>0</v>
      </c>
      <c r="Q19" s="45">
        <v>2256.11</v>
      </c>
      <c r="R19" s="45">
        <v>4079.76</v>
      </c>
      <c r="S19" s="45">
        <v>4680.86</v>
      </c>
      <c r="T19" s="50">
        <v>0</v>
      </c>
      <c r="U19" s="51">
        <f t="shared" si="2"/>
        <v>11016.73</v>
      </c>
    </row>
    <row r="20" spans="1:21" ht="15" customHeight="1">
      <c r="A20" s="18"/>
      <c r="B20" s="18" t="s">
        <v>60</v>
      </c>
      <c r="C20" s="54">
        <f aca="true" t="shared" si="3" ref="C20:K20">SUM(C9:C19)</f>
        <v>169904</v>
      </c>
      <c r="D20" s="54">
        <f t="shared" si="3"/>
        <v>79985.83</v>
      </c>
      <c r="E20" s="54">
        <f t="shared" si="3"/>
        <v>13703</v>
      </c>
      <c r="F20" s="54">
        <f t="shared" si="3"/>
        <v>78563.86</v>
      </c>
      <c r="G20" s="54">
        <f t="shared" si="3"/>
        <v>249265.5</v>
      </c>
      <c r="H20" s="54">
        <f t="shared" si="3"/>
        <v>239900.19999999998</v>
      </c>
      <c r="I20" s="54">
        <f t="shared" si="3"/>
        <v>-9365.300000000003</v>
      </c>
      <c r="J20" s="54">
        <f t="shared" si="3"/>
        <v>355487.49</v>
      </c>
      <c r="K20" s="54">
        <f t="shared" si="3"/>
        <v>121109.09</v>
      </c>
      <c r="L20" s="55">
        <f t="shared" si="1"/>
        <v>117143.59</v>
      </c>
      <c r="M20" s="54">
        <f aca="true" t="shared" si="4" ref="M20:U20">SUM(M9:M19)</f>
        <v>3241</v>
      </c>
      <c r="N20" s="54">
        <f t="shared" si="4"/>
        <v>7617.38</v>
      </c>
      <c r="O20" s="54">
        <f t="shared" si="4"/>
        <v>8155</v>
      </c>
      <c r="P20" s="54">
        <f t="shared" si="4"/>
        <v>0</v>
      </c>
      <c r="Q20" s="54">
        <f t="shared" si="4"/>
        <v>25707.11</v>
      </c>
      <c r="R20" s="54">
        <f t="shared" si="4"/>
        <v>25051.760000000002</v>
      </c>
      <c r="S20" s="54">
        <f t="shared" si="4"/>
        <v>45736.13</v>
      </c>
      <c r="T20" s="54">
        <f t="shared" si="4"/>
        <v>1635</v>
      </c>
      <c r="U20" s="56">
        <f t="shared" si="4"/>
        <v>117143.37999999999</v>
      </c>
    </row>
    <row r="21" spans="1:21" ht="15" customHeight="1">
      <c r="A21" s="16">
        <v>12</v>
      </c>
      <c r="B21" s="16" t="s">
        <v>61</v>
      </c>
      <c r="C21" s="45">
        <v>0</v>
      </c>
      <c r="D21" s="45">
        <v>17203</v>
      </c>
      <c r="E21" s="45">
        <v>371</v>
      </c>
      <c r="F21" s="45">
        <v>0</v>
      </c>
      <c r="G21" s="45">
        <v>9786</v>
      </c>
      <c r="H21" s="45">
        <v>5844</v>
      </c>
      <c r="I21" s="46">
        <f>+H21-G21</f>
        <v>-3942</v>
      </c>
      <c r="J21" s="45">
        <v>18440</v>
      </c>
      <c r="K21" s="47">
        <v>26426</v>
      </c>
      <c r="L21" s="48">
        <f t="shared" si="1"/>
        <v>29502</v>
      </c>
      <c r="M21" s="45">
        <v>12288</v>
      </c>
      <c r="N21" s="49">
        <v>0</v>
      </c>
      <c r="O21" s="45">
        <v>16636</v>
      </c>
      <c r="P21" s="45">
        <v>0</v>
      </c>
      <c r="Q21" s="45">
        <v>0</v>
      </c>
      <c r="R21" s="45">
        <v>0</v>
      </c>
      <c r="S21" s="45">
        <v>578</v>
      </c>
      <c r="T21" s="50">
        <v>0</v>
      </c>
      <c r="U21" s="51">
        <f>SUM(M21:T21)</f>
        <v>29502</v>
      </c>
    </row>
    <row r="22" spans="1:21" ht="15" customHeight="1">
      <c r="A22" s="16">
        <v>13</v>
      </c>
      <c r="B22" s="16" t="s">
        <v>62</v>
      </c>
      <c r="C22" s="45">
        <v>0</v>
      </c>
      <c r="D22" s="45">
        <v>1943</v>
      </c>
      <c r="E22" s="45">
        <v>1543</v>
      </c>
      <c r="F22" s="45">
        <v>9232</v>
      </c>
      <c r="G22" s="45">
        <v>73545</v>
      </c>
      <c r="H22" s="45">
        <v>75394</v>
      </c>
      <c r="I22" s="46">
        <f>+H22-G22</f>
        <v>1849</v>
      </c>
      <c r="J22" s="45">
        <v>5058</v>
      </c>
      <c r="K22" s="47">
        <v>44656</v>
      </c>
      <c r="L22" s="48">
        <f t="shared" si="1"/>
        <v>50467</v>
      </c>
      <c r="M22" s="45">
        <v>6098</v>
      </c>
      <c r="N22" s="49">
        <v>0</v>
      </c>
      <c r="O22" s="45">
        <v>30596</v>
      </c>
      <c r="P22" s="45">
        <v>0</v>
      </c>
      <c r="Q22" s="45">
        <v>0</v>
      </c>
      <c r="R22" s="45">
        <v>12979</v>
      </c>
      <c r="S22" s="45">
        <v>0</v>
      </c>
      <c r="T22" s="50">
        <v>794</v>
      </c>
      <c r="U22" s="51">
        <f>SUM(M22:T22)</f>
        <v>50467</v>
      </c>
    </row>
    <row r="23" spans="1:21" ht="15" customHeight="1">
      <c r="A23" s="16">
        <v>14</v>
      </c>
      <c r="B23" s="16" t="s">
        <v>63</v>
      </c>
      <c r="C23" s="45">
        <v>0</v>
      </c>
      <c r="D23" s="45">
        <v>0</v>
      </c>
      <c r="E23" s="45">
        <v>593</v>
      </c>
      <c r="F23" s="45">
        <v>1031</v>
      </c>
      <c r="G23" s="45">
        <v>22395</v>
      </c>
      <c r="H23" s="45">
        <v>15702</v>
      </c>
      <c r="I23" s="46">
        <f>+H23-G23</f>
        <v>-6693</v>
      </c>
      <c r="J23" s="45">
        <v>38681</v>
      </c>
      <c r="K23" s="47">
        <v>31517</v>
      </c>
      <c r="L23" s="48">
        <f t="shared" si="1"/>
        <v>1153</v>
      </c>
      <c r="M23" s="45">
        <v>0</v>
      </c>
      <c r="N23" s="49">
        <v>0</v>
      </c>
      <c r="O23" s="45">
        <v>0</v>
      </c>
      <c r="P23" s="45">
        <v>0</v>
      </c>
      <c r="Q23" s="45">
        <v>1153</v>
      </c>
      <c r="R23" s="45">
        <v>0</v>
      </c>
      <c r="S23" s="45">
        <v>0</v>
      </c>
      <c r="T23" s="50">
        <v>0</v>
      </c>
      <c r="U23" s="51">
        <f>SUM(M23:T23)</f>
        <v>1153</v>
      </c>
    </row>
    <row r="24" spans="1:21" ht="15" customHeight="1">
      <c r="A24" s="18"/>
      <c r="B24" s="18" t="s">
        <v>64</v>
      </c>
      <c r="C24" s="54">
        <f aca="true" t="shared" si="5" ref="C24:K24">SUM(C21:C23)</f>
        <v>0</v>
      </c>
      <c r="D24" s="54">
        <f t="shared" si="5"/>
        <v>19146</v>
      </c>
      <c r="E24" s="54">
        <f t="shared" si="5"/>
        <v>2507</v>
      </c>
      <c r="F24" s="54">
        <f t="shared" si="5"/>
        <v>10263</v>
      </c>
      <c r="G24" s="54">
        <f t="shared" si="5"/>
        <v>105726</v>
      </c>
      <c r="H24" s="54">
        <f t="shared" si="5"/>
        <v>96940</v>
      </c>
      <c r="I24" s="54">
        <f t="shared" si="5"/>
        <v>-8786</v>
      </c>
      <c r="J24" s="54">
        <f t="shared" si="5"/>
        <v>62179</v>
      </c>
      <c r="K24" s="57">
        <f t="shared" si="5"/>
        <v>102599</v>
      </c>
      <c r="L24" s="55">
        <f t="shared" si="1"/>
        <v>81122</v>
      </c>
      <c r="M24" s="54">
        <f aca="true" t="shared" si="6" ref="M24:U24">SUM(M21:M23)</f>
        <v>18386</v>
      </c>
      <c r="N24" s="54">
        <f t="shared" si="6"/>
        <v>0</v>
      </c>
      <c r="O24" s="54">
        <f t="shared" si="6"/>
        <v>47232</v>
      </c>
      <c r="P24" s="54">
        <f t="shared" si="6"/>
        <v>0</v>
      </c>
      <c r="Q24" s="54">
        <f t="shared" si="6"/>
        <v>1153</v>
      </c>
      <c r="R24" s="54">
        <f t="shared" si="6"/>
        <v>12979</v>
      </c>
      <c r="S24" s="54">
        <f t="shared" si="6"/>
        <v>578</v>
      </c>
      <c r="T24" s="54">
        <f t="shared" si="6"/>
        <v>794</v>
      </c>
      <c r="U24" s="56">
        <f t="shared" si="6"/>
        <v>81122</v>
      </c>
    </row>
    <row r="25" spans="1:21" ht="15" customHeight="1">
      <c r="A25" s="16">
        <v>15</v>
      </c>
      <c r="B25" s="16" t="s">
        <v>65</v>
      </c>
      <c r="C25" s="45">
        <v>13328</v>
      </c>
      <c r="D25" s="45">
        <v>913.04</v>
      </c>
      <c r="E25" s="45">
        <v>0</v>
      </c>
      <c r="F25" s="45">
        <v>0</v>
      </c>
      <c r="G25" s="45">
        <v>0</v>
      </c>
      <c r="H25" s="45">
        <v>0</v>
      </c>
      <c r="I25" s="46">
        <f>+H25-G25</f>
        <v>0</v>
      </c>
      <c r="J25" s="45">
        <v>913.04</v>
      </c>
      <c r="K25" s="47">
        <v>0</v>
      </c>
      <c r="L25" s="48">
        <f t="shared" si="1"/>
        <v>13328</v>
      </c>
      <c r="M25" s="45">
        <v>0</v>
      </c>
      <c r="N25" s="49">
        <v>0</v>
      </c>
      <c r="O25" s="45">
        <v>0</v>
      </c>
      <c r="P25" s="45">
        <v>0</v>
      </c>
      <c r="Q25" s="45">
        <v>0</v>
      </c>
      <c r="R25" s="45">
        <v>0</v>
      </c>
      <c r="S25" s="45">
        <v>13328</v>
      </c>
      <c r="T25" s="50">
        <v>0</v>
      </c>
      <c r="U25" s="51">
        <f>SUM(M25:T25)</f>
        <v>13328</v>
      </c>
    </row>
    <row r="26" spans="1:21" ht="15" customHeight="1">
      <c r="A26" s="16">
        <v>16</v>
      </c>
      <c r="B26" s="16" t="s">
        <v>66</v>
      </c>
      <c r="C26" s="45">
        <v>0</v>
      </c>
      <c r="D26" s="45">
        <v>2788</v>
      </c>
      <c r="E26" s="45">
        <v>0</v>
      </c>
      <c r="F26" s="45">
        <v>2400</v>
      </c>
      <c r="G26" s="45">
        <v>1111</v>
      </c>
      <c r="H26" s="45">
        <v>3168</v>
      </c>
      <c r="I26" s="46">
        <f>+H26-G26</f>
        <v>2057</v>
      </c>
      <c r="J26" s="45">
        <v>3131</v>
      </c>
      <c r="K26" s="47">
        <v>3131</v>
      </c>
      <c r="L26" s="48">
        <f t="shared" si="1"/>
        <v>3131</v>
      </c>
      <c r="M26" s="45">
        <v>3131</v>
      </c>
      <c r="N26" s="49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50">
        <v>0</v>
      </c>
      <c r="U26" s="51">
        <f>SUM(M26:T26)</f>
        <v>3131</v>
      </c>
    </row>
    <row r="27" spans="1:21" ht="15" customHeight="1">
      <c r="A27" s="18"/>
      <c r="B27" s="18" t="s">
        <v>67</v>
      </c>
      <c r="C27" s="54">
        <f aca="true" t="shared" si="7" ref="C27:I27">SUM(C25:C26)</f>
        <v>13328</v>
      </c>
      <c r="D27" s="54">
        <f t="shared" si="7"/>
        <v>3701.04</v>
      </c>
      <c r="E27" s="54">
        <f t="shared" si="7"/>
        <v>0</v>
      </c>
      <c r="F27" s="54">
        <f t="shared" si="7"/>
        <v>2400</v>
      </c>
      <c r="G27" s="54">
        <f t="shared" si="7"/>
        <v>1111</v>
      </c>
      <c r="H27" s="54">
        <f t="shared" si="7"/>
        <v>3168</v>
      </c>
      <c r="I27" s="54">
        <f t="shared" si="7"/>
        <v>2057</v>
      </c>
      <c r="J27" s="54">
        <f>K27+L27-(C27+D27+E27+F27)</f>
        <v>1074</v>
      </c>
      <c r="K27" s="54">
        <f>SUM(J25:J26)</f>
        <v>4044.04</v>
      </c>
      <c r="L27" s="54">
        <f aca="true" t="shared" si="8" ref="L27:U27">SUM(L25:L26)</f>
        <v>16459</v>
      </c>
      <c r="M27" s="54">
        <f t="shared" si="8"/>
        <v>3131</v>
      </c>
      <c r="N27" s="54">
        <f t="shared" si="8"/>
        <v>0</v>
      </c>
      <c r="O27" s="54">
        <f t="shared" si="8"/>
        <v>0</v>
      </c>
      <c r="P27" s="54">
        <f t="shared" si="8"/>
        <v>0</v>
      </c>
      <c r="Q27" s="54">
        <f t="shared" si="8"/>
        <v>0</v>
      </c>
      <c r="R27" s="54">
        <f t="shared" si="8"/>
        <v>0</v>
      </c>
      <c r="S27" s="54">
        <f t="shared" si="8"/>
        <v>13328</v>
      </c>
      <c r="T27" s="54">
        <f t="shared" si="8"/>
        <v>0</v>
      </c>
      <c r="U27" s="56">
        <f t="shared" si="8"/>
        <v>16459</v>
      </c>
    </row>
    <row r="28" spans="1:21" ht="15" customHeight="1">
      <c r="A28" s="19"/>
      <c r="B28" s="19" t="s">
        <v>68</v>
      </c>
      <c r="C28" s="52">
        <f aca="true" t="shared" si="9" ref="C28:U28">+C20+C24+C27</f>
        <v>183232</v>
      </c>
      <c r="D28" s="52">
        <f t="shared" si="9"/>
        <v>102832.87</v>
      </c>
      <c r="E28" s="52">
        <f t="shared" si="9"/>
        <v>16210</v>
      </c>
      <c r="F28" s="52">
        <f t="shared" si="9"/>
        <v>91226.86</v>
      </c>
      <c r="G28" s="52">
        <f t="shared" si="9"/>
        <v>356102.5</v>
      </c>
      <c r="H28" s="52">
        <f t="shared" si="9"/>
        <v>340008.19999999995</v>
      </c>
      <c r="I28" s="52">
        <f t="shared" si="9"/>
        <v>-16094.300000000003</v>
      </c>
      <c r="J28" s="52">
        <f t="shared" si="9"/>
        <v>418740.49</v>
      </c>
      <c r="K28" s="52">
        <f t="shared" si="9"/>
        <v>227752.13</v>
      </c>
      <c r="L28" s="52">
        <f t="shared" si="9"/>
        <v>214724.59</v>
      </c>
      <c r="M28" s="52">
        <f t="shared" si="9"/>
        <v>24758</v>
      </c>
      <c r="N28" s="52">
        <f t="shared" si="9"/>
        <v>7617.38</v>
      </c>
      <c r="O28" s="52">
        <f t="shared" si="9"/>
        <v>55387</v>
      </c>
      <c r="P28" s="52">
        <f t="shared" si="9"/>
        <v>0</v>
      </c>
      <c r="Q28" s="52">
        <f t="shared" si="9"/>
        <v>26860.11</v>
      </c>
      <c r="R28" s="52">
        <f t="shared" si="9"/>
        <v>38030.76</v>
      </c>
      <c r="S28" s="52">
        <f t="shared" si="9"/>
        <v>59642.13</v>
      </c>
      <c r="T28" s="52">
        <f t="shared" si="9"/>
        <v>2429</v>
      </c>
      <c r="U28" s="53">
        <f t="shared" si="9"/>
        <v>214724.38</v>
      </c>
    </row>
  </sheetData>
  <sheetProtection selectLockedCells="1" selectUnlockedCells="1"/>
  <mergeCells count="29"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7109375" style="0" customWidth="1"/>
    <col min="2" max="2" width="25.7109375" style="0" customWidth="1"/>
    <col min="3" max="21" width="10.7109375" style="0" customWidth="1"/>
  </cols>
  <sheetData>
    <row r="1" spans="1:21" ht="21" customHeight="1">
      <c r="A1" s="13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1</v>
      </c>
      <c r="N1" s="23"/>
      <c r="O1" s="23"/>
      <c r="P1" s="23"/>
      <c r="Q1" s="23"/>
      <c r="R1" s="23"/>
      <c r="S1" s="23"/>
      <c r="T1" s="23"/>
      <c r="U1" s="23"/>
    </row>
    <row r="2" spans="1:21" ht="21" customHeight="1">
      <c r="A2" s="14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 t="s">
        <v>3</v>
      </c>
      <c r="N2" s="25"/>
      <c r="O2" s="25"/>
      <c r="P2" s="25"/>
      <c r="Q2" s="25"/>
      <c r="R2" s="25"/>
      <c r="S2" s="25"/>
      <c r="T2" s="25"/>
      <c r="U2" s="25"/>
    </row>
    <row r="3" spans="1:21" ht="16.5" customHeight="1">
      <c r="A3" s="2"/>
      <c r="B3" s="2"/>
      <c r="C3" s="26" t="s">
        <v>4</v>
      </c>
      <c r="D3" s="26"/>
      <c r="E3" s="26"/>
      <c r="F3" s="26"/>
      <c r="G3" s="26"/>
      <c r="H3" s="26"/>
      <c r="I3" s="26"/>
      <c r="J3" s="26"/>
      <c r="K3" s="26"/>
      <c r="L3" s="26"/>
      <c r="M3" s="27" t="s">
        <v>5</v>
      </c>
      <c r="N3" s="27"/>
      <c r="O3" s="27"/>
      <c r="P3" s="27"/>
      <c r="Q3" s="27"/>
      <c r="R3" s="27"/>
      <c r="S3" s="27"/>
      <c r="T3" s="27"/>
      <c r="U3" s="27"/>
    </row>
    <row r="4" spans="1:21" ht="12.75" customHeight="1">
      <c r="A4" s="28" t="s">
        <v>6</v>
      </c>
      <c r="B4" s="29"/>
      <c r="C4" s="30" t="s">
        <v>7</v>
      </c>
      <c r="D4" s="31" t="s">
        <v>8</v>
      </c>
      <c r="E4" s="30" t="s">
        <v>9</v>
      </c>
      <c r="F4" s="31" t="s">
        <v>10</v>
      </c>
      <c r="G4" s="30" t="s">
        <v>11</v>
      </c>
      <c r="H4" s="31" t="s">
        <v>12</v>
      </c>
      <c r="I4" s="30" t="s">
        <v>13</v>
      </c>
      <c r="J4" s="31" t="s">
        <v>14</v>
      </c>
      <c r="K4" s="30" t="s">
        <v>15</v>
      </c>
      <c r="L4" s="31" t="s">
        <v>16</v>
      </c>
      <c r="M4" s="30" t="s">
        <v>17</v>
      </c>
      <c r="N4" s="31" t="s">
        <v>18</v>
      </c>
      <c r="O4" s="30" t="s">
        <v>19</v>
      </c>
      <c r="P4" s="31" t="s">
        <v>20</v>
      </c>
      <c r="Q4" s="30" t="s">
        <v>21</v>
      </c>
      <c r="R4" s="31" t="s">
        <v>22</v>
      </c>
      <c r="S4" s="30" t="s">
        <v>23</v>
      </c>
      <c r="T4" s="31" t="s">
        <v>24</v>
      </c>
      <c r="U4" s="30" t="s">
        <v>25</v>
      </c>
    </row>
    <row r="5" spans="1:21" ht="15.75" customHeight="1">
      <c r="A5" s="32" t="s">
        <v>26</v>
      </c>
      <c r="B5" s="33"/>
      <c r="C5" s="30"/>
      <c r="D5" s="31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</row>
    <row r="6" spans="1:21" ht="136.5" customHeight="1">
      <c r="A6" s="35"/>
      <c r="B6" s="36"/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</row>
    <row r="7" spans="1:21" ht="15" customHeight="1">
      <c r="A7" s="15" t="s">
        <v>27</v>
      </c>
      <c r="B7" s="22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3" t="s">
        <v>40</v>
      </c>
      <c r="O7" s="3" t="s">
        <v>41</v>
      </c>
      <c r="P7" s="3" t="s">
        <v>42</v>
      </c>
      <c r="Q7" s="3" t="s">
        <v>43</v>
      </c>
      <c r="R7" s="3" t="s">
        <v>44</v>
      </c>
      <c r="S7" s="3" t="s">
        <v>45</v>
      </c>
      <c r="T7" s="3" t="s">
        <v>46</v>
      </c>
      <c r="U7" s="3" t="s">
        <v>47</v>
      </c>
    </row>
    <row r="8" spans="1:21" ht="15" customHeight="1">
      <c r="A8" s="34" t="s">
        <v>69</v>
      </c>
      <c r="B8" s="34"/>
      <c r="C8" s="4"/>
      <c r="D8" s="5"/>
      <c r="E8" s="5"/>
      <c r="F8" s="5"/>
      <c r="G8" s="5"/>
      <c r="H8" s="5"/>
      <c r="I8" s="5"/>
      <c r="J8" s="4"/>
      <c r="K8" s="5"/>
      <c r="L8" s="4"/>
      <c r="M8" s="4"/>
      <c r="N8" s="4"/>
      <c r="O8" s="5"/>
      <c r="P8" s="5"/>
      <c r="Q8" s="5"/>
      <c r="R8" s="5"/>
      <c r="S8" s="5"/>
      <c r="T8" s="5"/>
      <c r="U8" s="4"/>
    </row>
    <row r="9" spans="1:21" ht="15" customHeight="1">
      <c r="A9" s="1">
        <v>17</v>
      </c>
      <c r="B9" s="1" t="s">
        <v>70</v>
      </c>
      <c r="C9" s="58"/>
      <c r="D9" s="59">
        <v>21100</v>
      </c>
      <c r="E9" s="59">
        <v>0</v>
      </c>
      <c r="F9" s="59">
        <v>0</v>
      </c>
      <c r="G9" s="60">
        <v>18947</v>
      </c>
      <c r="H9" s="59">
        <v>13092</v>
      </c>
      <c r="I9" s="61">
        <f aca="true" t="shared" si="0" ref="I9:I17">+H9-G9</f>
        <v>-5855</v>
      </c>
      <c r="J9" s="62"/>
      <c r="K9" s="60">
        <v>68706</v>
      </c>
      <c r="L9" s="61">
        <f aca="true" t="shared" si="1" ref="L9:L17">+C9+D9+E9+F9-I9-J9+K9</f>
        <v>95661</v>
      </c>
      <c r="M9" s="60">
        <v>0</v>
      </c>
      <c r="N9" s="62"/>
      <c r="O9" s="60">
        <v>37204</v>
      </c>
      <c r="P9" s="60">
        <v>0</v>
      </c>
      <c r="Q9" s="60">
        <v>22027</v>
      </c>
      <c r="R9" s="60">
        <v>0</v>
      </c>
      <c r="S9" s="60">
        <v>0</v>
      </c>
      <c r="T9" s="60">
        <v>36430</v>
      </c>
      <c r="U9" s="61">
        <f aca="true" t="shared" si="2" ref="U9:U17">SUM(M9:T9)</f>
        <v>95661</v>
      </c>
    </row>
    <row r="10" spans="1:21" ht="15" customHeight="1">
      <c r="A10" s="1">
        <v>18</v>
      </c>
      <c r="B10" s="1" t="s">
        <v>71</v>
      </c>
      <c r="C10" s="58"/>
      <c r="D10" s="59">
        <v>26150</v>
      </c>
      <c r="E10" s="59">
        <v>0</v>
      </c>
      <c r="F10" s="59">
        <v>4725</v>
      </c>
      <c r="G10" s="60">
        <v>17395.34</v>
      </c>
      <c r="H10" s="59">
        <v>15739.08</v>
      </c>
      <c r="I10" s="61">
        <f t="shared" si="0"/>
        <v>-1656.2600000000002</v>
      </c>
      <c r="J10" s="62"/>
      <c r="K10" s="60">
        <v>42395</v>
      </c>
      <c r="L10" s="61">
        <f t="shared" si="1"/>
        <v>74926.26000000001</v>
      </c>
      <c r="M10" s="60">
        <v>1</v>
      </c>
      <c r="N10" s="62"/>
      <c r="O10" s="60">
        <v>27267</v>
      </c>
      <c r="P10" s="60">
        <v>0</v>
      </c>
      <c r="Q10" s="60">
        <v>17857</v>
      </c>
      <c r="R10" s="60">
        <v>0</v>
      </c>
      <c r="S10" s="60">
        <v>114.26</v>
      </c>
      <c r="T10" s="60">
        <v>29687</v>
      </c>
      <c r="U10" s="61">
        <f t="shared" si="2"/>
        <v>74926.26000000001</v>
      </c>
    </row>
    <row r="11" spans="1:21" ht="15" customHeight="1">
      <c r="A11" s="1">
        <v>19</v>
      </c>
      <c r="B11" s="1" t="s">
        <v>72</v>
      </c>
      <c r="C11" s="58"/>
      <c r="D11" s="59">
        <v>4404</v>
      </c>
      <c r="E11" s="59">
        <v>0</v>
      </c>
      <c r="F11" s="59">
        <v>0</v>
      </c>
      <c r="G11" s="60">
        <v>7696.05</v>
      </c>
      <c r="H11" s="59">
        <v>8140.17</v>
      </c>
      <c r="I11" s="61">
        <f t="shared" si="0"/>
        <v>444.1199999999999</v>
      </c>
      <c r="J11" s="62"/>
      <c r="K11" s="60">
        <v>11338</v>
      </c>
      <c r="L11" s="61">
        <f t="shared" si="1"/>
        <v>15297.880000000001</v>
      </c>
      <c r="M11" s="60">
        <v>0</v>
      </c>
      <c r="N11" s="62"/>
      <c r="O11" s="60">
        <v>6047</v>
      </c>
      <c r="P11" s="60">
        <v>0</v>
      </c>
      <c r="Q11" s="60">
        <v>0</v>
      </c>
      <c r="R11" s="60">
        <v>0</v>
      </c>
      <c r="S11" s="60">
        <v>0</v>
      </c>
      <c r="T11" s="60">
        <v>9250.88</v>
      </c>
      <c r="U11" s="61">
        <f t="shared" si="2"/>
        <v>15297.88</v>
      </c>
    </row>
    <row r="12" spans="1:21" ht="15" customHeight="1">
      <c r="A12" s="1">
        <v>20</v>
      </c>
      <c r="B12" s="1" t="s">
        <v>73</v>
      </c>
      <c r="C12" s="58"/>
      <c r="D12" s="59">
        <v>6892</v>
      </c>
      <c r="E12" s="59">
        <v>0</v>
      </c>
      <c r="F12" s="59">
        <v>24909</v>
      </c>
      <c r="G12" s="60">
        <v>17404</v>
      </c>
      <c r="H12" s="59">
        <v>18253</v>
      </c>
      <c r="I12" s="61">
        <f t="shared" si="0"/>
        <v>849</v>
      </c>
      <c r="J12" s="62"/>
      <c r="K12" s="60">
        <v>26205</v>
      </c>
      <c r="L12" s="61">
        <f t="shared" si="1"/>
        <v>57157</v>
      </c>
      <c r="M12" s="60">
        <v>18266</v>
      </c>
      <c r="N12" s="62"/>
      <c r="O12" s="60">
        <v>6878</v>
      </c>
      <c r="P12" s="60">
        <v>0</v>
      </c>
      <c r="Q12" s="60">
        <v>32013</v>
      </c>
      <c r="R12" s="60">
        <v>0</v>
      </c>
      <c r="S12" s="60">
        <v>0</v>
      </c>
      <c r="T12" s="60">
        <v>0</v>
      </c>
      <c r="U12" s="61">
        <f t="shared" si="2"/>
        <v>57157</v>
      </c>
    </row>
    <row r="13" spans="1:21" ht="15" customHeight="1">
      <c r="A13" s="1">
        <v>21</v>
      </c>
      <c r="B13" s="1" t="s">
        <v>74</v>
      </c>
      <c r="C13" s="58"/>
      <c r="D13" s="59">
        <v>0</v>
      </c>
      <c r="E13" s="59">
        <v>0</v>
      </c>
      <c r="F13" s="59">
        <v>0</v>
      </c>
      <c r="G13" s="60">
        <v>5594</v>
      </c>
      <c r="H13" s="59">
        <v>2818</v>
      </c>
      <c r="I13" s="61">
        <f t="shared" si="0"/>
        <v>-2776</v>
      </c>
      <c r="J13" s="62"/>
      <c r="K13" s="60">
        <v>0</v>
      </c>
      <c r="L13" s="61">
        <f t="shared" si="1"/>
        <v>2776</v>
      </c>
      <c r="M13" s="60">
        <v>0</v>
      </c>
      <c r="N13" s="62"/>
      <c r="O13" s="60">
        <v>0</v>
      </c>
      <c r="P13" s="60">
        <v>0</v>
      </c>
      <c r="Q13" s="60">
        <v>2776</v>
      </c>
      <c r="R13" s="60">
        <v>0</v>
      </c>
      <c r="S13" s="60">
        <v>0</v>
      </c>
      <c r="T13" s="60">
        <v>0</v>
      </c>
      <c r="U13" s="61">
        <f t="shared" si="2"/>
        <v>2776</v>
      </c>
    </row>
    <row r="14" spans="1:21" ht="15" customHeight="1">
      <c r="A14" s="1">
        <v>22</v>
      </c>
      <c r="B14" s="1" t="s">
        <v>75</v>
      </c>
      <c r="C14" s="58"/>
      <c r="D14" s="59">
        <v>1902</v>
      </c>
      <c r="E14" s="59">
        <v>0</v>
      </c>
      <c r="F14" s="59">
        <v>0</v>
      </c>
      <c r="G14" s="60">
        <v>34392</v>
      </c>
      <c r="H14" s="59">
        <v>35020</v>
      </c>
      <c r="I14" s="61">
        <f t="shared" si="0"/>
        <v>628</v>
      </c>
      <c r="J14" s="62"/>
      <c r="K14" s="60">
        <v>5588</v>
      </c>
      <c r="L14" s="61">
        <f t="shared" si="1"/>
        <v>6862</v>
      </c>
      <c r="M14" s="60">
        <v>0</v>
      </c>
      <c r="N14" s="62"/>
      <c r="O14" s="60">
        <v>4080</v>
      </c>
      <c r="P14" s="60">
        <v>0</v>
      </c>
      <c r="Q14" s="60">
        <v>2782</v>
      </c>
      <c r="R14" s="60">
        <v>0</v>
      </c>
      <c r="S14" s="60">
        <v>0</v>
      </c>
      <c r="T14" s="60">
        <v>0</v>
      </c>
      <c r="U14" s="61">
        <f t="shared" si="2"/>
        <v>6862</v>
      </c>
    </row>
    <row r="15" spans="1:21" ht="15" customHeight="1">
      <c r="A15" s="1">
        <v>23</v>
      </c>
      <c r="B15" s="1" t="s">
        <v>76</v>
      </c>
      <c r="C15" s="58"/>
      <c r="D15" s="59"/>
      <c r="E15" s="59"/>
      <c r="F15" s="59"/>
      <c r="G15" s="60"/>
      <c r="H15" s="59"/>
      <c r="I15" s="61">
        <f t="shared" si="0"/>
        <v>0</v>
      </c>
      <c r="J15" s="62"/>
      <c r="K15" s="60"/>
      <c r="L15" s="61">
        <f t="shared" si="1"/>
        <v>0</v>
      </c>
      <c r="M15" s="60"/>
      <c r="N15" s="62"/>
      <c r="O15" s="60"/>
      <c r="P15" s="60"/>
      <c r="Q15" s="60"/>
      <c r="R15" s="60"/>
      <c r="S15" s="60"/>
      <c r="T15" s="60"/>
      <c r="U15" s="61">
        <f t="shared" si="2"/>
        <v>0</v>
      </c>
    </row>
    <row r="16" spans="1:21" ht="15" customHeight="1">
      <c r="A16" s="1">
        <v>24</v>
      </c>
      <c r="B16" s="1" t="s">
        <v>77</v>
      </c>
      <c r="C16" s="58"/>
      <c r="D16" s="59">
        <v>0</v>
      </c>
      <c r="E16" s="59">
        <v>0</v>
      </c>
      <c r="F16" s="59">
        <v>0</v>
      </c>
      <c r="G16" s="59">
        <v>9862</v>
      </c>
      <c r="H16" s="59">
        <v>8336</v>
      </c>
      <c r="I16" s="61">
        <f t="shared" si="0"/>
        <v>-1526</v>
      </c>
      <c r="J16" s="62"/>
      <c r="K16" s="60">
        <v>3251</v>
      </c>
      <c r="L16" s="61">
        <f t="shared" si="1"/>
        <v>4777</v>
      </c>
      <c r="M16" s="60">
        <v>0</v>
      </c>
      <c r="N16" s="62"/>
      <c r="O16" s="60">
        <v>0</v>
      </c>
      <c r="P16" s="60">
        <v>0</v>
      </c>
      <c r="Q16" s="60">
        <v>2847</v>
      </c>
      <c r="R16" s="60">
        <v>1930</v>
      </c>
      <c r="S16" s="60">
        <v>0</v>
      </c>
      <c r="T16" s="60">
        <v>0</v>
      </c>
      <c r="U16" s="61">
        <f t="shared" si="2"/>
        <v>4777</v>
      </c>
    </row>
    <row r="17" spans="1:21" ht="15" customHeight="1">
      <c r="A17" s="1">
        <v>25</v>
      </c>
      <c r="B17" s="1" t="s">
        <v>78</v>
      </c>
      <c r="C17" s="58"/>
      <c r="D17" s="59">
        <v>0</v>
      </c>
      <c r="E17" s="59">
        <v>0</v>
      </c>
      <c r="F17" s="59">
        <v>14</v>
      </c>
      <c r="G17" s="59">
        <v>32440</v>
      </c>
      <c r="H17" s="59">
        <v>24629</v>
      </c>
      <c r="I17" s="61">
        <f t="shared" si="0"/>
        <v>-7811</v>
      </c>
      <c r="J17" s="62"/>
      <c r="K17" s="60">
        <v>35083.44</v>
      </c>
      <c r="L17" s="61">
        <f t="shared" si="1"/>
        <v>42908.44</v>
      </c>
      <c r="M17" s="60">
        <v>0</v>
      </c>
      <c r="N17" s="62"/>
      <c r="O17" s="60">
        <v>0</v>
      </c>
      <c r="P17" s="60">
        <v>0</v>
      </c>
      <c r="Q17" s="60">
        <v>29144</v>
      </c>
      <c r="R17" s="60">
        <v>13764.44</v>
      </c>
      <c r="S17" s="60">
        <v>0</v>
      </c>
      <c r="T17" s="60">
        <v>0</v>
      </c>
      <c r="U17" s="61">
        <f t="shared" si="2"/>
        <v>42908.44</v>
      </c>
    </row>
    <row r="18" spans="1:21" ht="15" customHeight="1">
      <c r="A18" s="21"/>
      <c r="B18" s="21" t="s">
        <v>79</v>
      </c>
      <c r="C18" s="63">
        <f aca="true" t="shared" si="3" ref="C18:U18">SUM(C9:C17)</f>
        <v>0</v>
      </c>
      <c r="D18" s="63">
        <f t="shared" si="3"/>
        <v>60448</v>
      </c>
      <c r="E18" s="63">
        <f t="shared" si="3"/>
        <v>0</v>
      </c>
      <c r="F18" s="63">
        <f t="shared" si="3"/>
        <v>29648</v>
      </c>
      <c r="G18" s="63">
        <f t="shared" si="3"/>
        <v>143730.39</v>
      </c>
      <c r="H18" s="63">
        <f t="shared" si="3"/>
        <v>126027.25</v>
      </c>
      <c r="I18" s="64">
        <f t="shared" si="3"/>
        <v>-17703.14</v>
      </c>
      <c r="J18" s="63">
        <f t="shared" si="3"/>
        <v>0</v>
      </c>
      <c r="K18" s="65">
        <f t="shared" si="3"/>
        <v>192566.44</v>
      </c>
      <c r="L18" s="64">
        <f t="shared" si="3"/>
        <v>300365.58</v>
      </c>
      <c r="M18" s="64">
        <f t="shared" si="3"/>
        <v>18267</v>
      </c>
      <c r="N18" s="64">
        <f t="shared" si="3"/>
        <v>0</v>
      </c>
      <c r="O18" s="63">
        <f t="shared" si="3"/>
        <v>81476</v>
      </c>
      <c r="P18" s="63">
        <f t="shared" si="3"/>
        <v>0</v>
      </c>
      <c r="Q18" s="63">
        <f t="shared" si="3"/>
        <v>109446</v>
      </c>
      <c r="R18" s="63">
        <f t="shared" si="3"/>
        <v>15694.44</v>
      </c>
      <c r="S18" s="63">
        <f t="shared" si="3"/>
        <v>114.26</v>
      </c>
      <c r="T18" s="63">
        <f t="shared" si="3"/>
        <v>75367.88</v>
      </c>
      <c r="U18" s="64">
        <f t="shared" si="3"/>
        <v>300365.58</v>
      </c>
    </row>
    <row r="22" spans="7:10" ht="15" customHeight="1">
      <c r="G22" s="37" t="s">
        <v>80</v>
      </c>
      <c r="H22" s="37"/>
      <c r="I22" s="37"/>
      <c r="J22" s="6">
        <f>+('semilavorati mensile'!J28)-('semilavorati mensile'!K28+'monomeri mensile'!K18)</f>
        <v>-1578.0800000000163</v>
      </c>
    </row>
  </sheetData>
  <sheetProtection selectLockedCells="1" selectUnlockedCells="1"/>
  <mergeCells count="30"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7109375" style="0" customWidth="1"/>
    <col min="2" max="2" width="25.7109375" style="0" customWidth="1"/>
    <col min="3" max="21" width="10.7109375" style="0" customWidth="1"/>
  </cols>
  <sheetData>
    <row r="1" spans="1:21" ht="21" customHeight="1">
      <c r="A1" s="13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1</v>
      </c>
      <c r="N1" s="23"/>
      <c r="O1" s="23"/>
      <c r="P1" s="23"/>
      <c r="Q1" s="23"/>
      <c r="R1" s="23"/>
      <c r="S1" s="23"/>
      <c r="T1" s="23"/>
      <c r="U1" s="23"/>
    </row>
    <row r="2" spans="1:21" ht="21" customHeight="1">
      <c r="A2" s="14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 t="s">
        <v>3</v>
      </c>
      <c r="N2" s="25"/>
      <c r="O2" s="25"/>
      <c r="P2" s="25"/>
      <c r="Q2" s="25"/>
      <c r="R2" s="25"/>
      <c r="S2" s="25"/>
      <c r="T2" s="25"/>
      <c r="U2" s="25"/>
    </row>
    <row r="3" spans="1:21" ht="16.5" customHeight="1">
      <c r="A3" s="11"/>
      <c r="B3" s="20"/>
      <c r="C3" s="26" t="s">
        <v>4</v>
      </c>
      <c r="D3" s="26"/>
      <c r="E3" s="26"/>
      <c r="F3" s="26"/>
      <c r="G3" s="26"/>
      <c r="H3" s="26"/>
      <c r="I3" s="26"/>
      <c r="J3" s="26"/>
      <c r="K3" s="26"/>
      <c r="L3" s="26"/>
      <c r="M3" s="27" t="s">
        <v>5</v>
      </c>
      <c r="N3" s="27"/>
      <c r="O3" s="27"/>
      <c r="P3" s="27"/>
      <c r="Q3" s="27"/>
      <c r="R3" s="27"/>
      <c r="S3" s="27"/>
      <c r="T3" s="27"/>
      <c r="U3" s="27"/>
    </row>
    <row r="4" spans="1:21" ht="12.75" customHeight="1">
      <c r="A4" s="28" t="s">
        <v>6</v>
      </c>
      <c r="B4" s="29"/>
      <c r="C4" s="30" t="s">
        <v>7</v>
      </c>
      <c r="D4" s="31" t="s">
        <v>8</v>
      </c>
      <c r="E4" s="30" t="s">
        <v>9</v>
      </c>
      <c r="F4" s="31" t="s">
        <v>10</v>
      </c>
      <c r="G4" s="30" t="s">
        <v>11</v>
      </c>
      <c r="H4" s="31" t="s">
        <v>12</v>
      </c>
      <c r="I4" s="30" t="s">
        <v>13</v>
      </c>
      <c r="J4" s="31" t="s">
        <v>14</v>
      </c>
      <c r="K4" s="30" t="s">
        <v>15</v>
      </c>
      <c r="L4" s="31" t="s">
        <v>16</v>
      </c>
      <c r="M4" s="30" t="s">
        <v>17</v>
      </c>
      <c r="N4" s="31" t="s">
        <v>18</v>
      </c>
      <c r="O4" s="30" t="s">
        <v>19</v>
      </c>
      <c r="P4" s="31" t="s">
        <v>20</v>
      </c>
      <c r="Q4" s="30" t="s">
        <v>21</v>
      </c>
      <c r="R4" s="31" t="s">
        <v>22</v>
      </c>
      <c r="S4" s="30" t="s">
        <v>23</v>
      </c>
      <c r="T4" s="31" t="s">
        <v>24</v>
      </c>
      <c r="U4" s="30" t="s">
        <v>25</v>
      </c>
    </row>
    <row r="5" spans="1:21" ht="15.75" customHeight="1">
      <c r="A5" s="32" t="s">
        <v>81</v>
      </c>
      <c r="B5" s="33"/>
      <c r="C5" s="30"/>
      <c r="D5" s="31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</row>
    <row r="6" spans="1:21" ht="124.5" customHeight="1">
      <c r="A6" s="32"/>
      <c r="B6" s="33"/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</row>
    <row r="7" spans="1:21" ht="15" customHeight="1">
      <c r="A7" s="15" t="s">
        <v>27</v>
      </c>
      <c r="B7" s="22" t="s">
        <v>28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  <c r="M7" s="12" t="s">
        <v>39</v>
      </c>
      <c r="N7" s="12" t="s">
        <v>40</v>
      </c>
      <c r="O7" s="12" t="s">
        <v>41</v>
      </c>
      <c r="P7" s="12" t="s">
        <v>42</v>
      </c>
      <c r="Q7" s="12" t="s">
        <v>43</v>
      </c>
      <c r="R7" s="12" t="s">
        <v>44</v>
      </c>
      <c r="S7" s="12" t="s">
        <v>45</v>
      </c>
      <c r="T7" s="12" t="s">
        <v>46</v>
      </c>
      <c r="U7" s="12" t="s">
        <v>47</v>
      </c>
    </row>
    <row r="8" spans="1:21" ht="15" customHeight="1">
      <c r="A8" s="34" t="s">
        <v>48</v>
      </c>
      <c r="B8" s="34"/>
      <c r="C8" s="7"/>
      <c r="D8" s="8"/>
      <c r="E8" s="8"/>
      <c r="F8" s="8"/>
      <c r="G8" s="8"/>
      <c r="H8" s="8"/>
      <c r="I8" s="9"/>
      <c r="J8" s="8"/>
      <c r="K8" s="8"/>
      <c r="L8" s="10"/>
      <c r="M8" s="8"/>
      <c r="N8" s="8"/>
      <c r="O8" s="8"/>
      <c r="P8" s="8"/>
      <c r="Q8" s="8"/>
      <c r="R8" s="8"/>
      <c r="S8" s="8"/>
      <c r="T8" s="8"/>
      <c r="U8" s="10"/>
    </row>
    <row r="9" spans="1:21" ht="15" customHeight="1">
      <c r="A9" s="16">
        <v>1</v>
      </c>
      <c r="B9" s="16" t="s">
        <v>49</v>
      </c>
      <c r="C9" s="38">
        <v>28566</v>
      </c>
      <c r="D9" s="38">
        <v>0</v>
      </c>
      <c r="E9" s="38">
        <v>6019.63</v>
      </c>
      <c r="F9" s="38">
        <v>0</v>
      </c>
      <c r="G9" s="38">
        <v>0</v>
      </c>
      <c r="H9" s="38">
        <v>0</v>
      </c>
      <c r="I9" s="39">
        <f aca="true" t="shared" si="0" ref="I9:I19">+H9-G9</f>
        <v>0</v>
      </c>
      <c r="J9" s="38">
        <v>24018.63</v>
      </c>
      <c r="K9" s="40">
        <v>344555.26</v>
      </c>
      <c r="L9" s="41">
        <f aca="true" t="shared" si="1" ref="L9:L26">C9+D9+E9+F9-(I9+J9)+K9</f>
        <v>355122.26</v>
      </c>
      <c r="M9" s="38">
        <v>14116</v>
      </c>
      <c r="N9" s="42">
        <v>38442</v>
      </c>
      <c r="O9" s="38">
        <v>0</v>
      </c>
      <c r="P9" s="38">
        <v>0</v>
      </c>
      <c r="Q9" s="38">
        <v>0</v>
      </c>
      <c r="R9" s="38">
        <v>0</v>
      </c>
      <c r="S9" s="38">
        <v>292774.26</v>
      </c>
      <c r="T9" s="43">
        <v>9790</v>
      </c>
      <c r="U9" s="44">
        <f aca="true" t="shared" si="2" ref="U9:U19">SUM(M9:T9)</f>
        <v>355122.26</v>
      </c>
    </row>
    <row r="10" spans="1:21" ht="15" customHeight="1">
      <c r="A10" s="16">
        <v>2</v>
      </c>
      <c r="B10" s="16" t="s">
        <v>50</v>
      </c>
      <c r="C10" s="38">
        <v>75676</v>
      </c>
      <c r="D10" s="38">
        <v>0</v>
      </c>
      <c r="E10" s="38">
        <v>0</v>
      </c>
      <c r="F10" s="38">
        <v>37854</v>
      </c>
      <c r="G10" s="38">
        <v>6681</v>
      </c>
      <c r="H10" s="38">
        <v>8877</v>
      </c>
      <c r="I10" s="39">
        <f t="shared" si="0"/>
        <v>2196</v>
      </c>
      <c r="J10" s="38">
        <v>109927</v>
      </c>
      <c r="K10" s="40">
        <v>61214</v>
      </c>
      <c r="L10" s="41">
        <f t="shared" si="1"/>
        <v>62621</v>
      </c>
      <c r="M10" s="38">
        <v>27554</v>
      </c>
      <c r="N10" s="42">
        <v>0</v>
      </c>
      <c r="O10" s="38">
        <v>31279</v>
      </c>
      <c r="P10" s="38">
        <v>0</v>
      </c>
      <c r="Q10" s="38">
        <v>674</v>
      </c>
      <c r="R10" s="38">
        <v>2532</v>
      </c>
      <c r="S10" s="38">
        <v>383</v>
      </c>
      <c r="T10" s="43">
        <v>199</v>
      </c>
      <c r="U10" s="44">
        <f t="shared" si="2"/>
        <v>62621</v>
      </c>
    </row>
    <row r="11" spans="1:21" ht="15" customHeight="1">
      <c r="A11" s="17">
        <v>3</v>
      </c>
      <c r="B11" s="17" t="s">
        <v>51</v>
      </c>
      <c r="C11" s="38">
        <v>1063936</v>
      </c>
      <c r="D11" s="38">
        <v>187690</v>
      </c>
      <c r="E11" s="38">
        <v>84596</v>
      </c>
      <c r="F11" s="38">
        <v>447479</v>
      </c>
      <c r="G11" s="38">
        <v>100998</v>
      </c>
      <c r="H11" s="38">
        <v>80883</v>
      </c>
      <c r="I11" s="39">
        <f t="shared" si="0"/>
        <v>-20115</v>
      </c>
      <c r="J11" s="38">
        <v>1803816</v>
      </c>
      <c r="K11" s="40">
        <v>0</v>
      </c>
      <c r="L11" s="41">
        <f t="shared" si="1"/>
        <v>0</v>
      </c>
      <c r="M11" s="38">
        <v>0</v>
      </c>
      <c r="N11" s="42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43">
        <v>0</v>
      </c>
      <c r="U11" s="44">
        <f t="shared" si="2"/>
        <v>0</v>
      </c>
    </row>
    <row r="12" spans="1:21" ht="15" customHeight="1">
      <c r="A12" s="16">
        <v>4</v>
      </c>
      <c r="B12" s="16" t="s">
        <v>52</v>
      </c>
      <c r="C12" s="38">
        <v>217416</v>
      </c>
      <c r="D12" s="38">
        <v>222012</v>
      </c>
      <c r="E12" s="38">
        <v>0</v>
      </c>
      <c r="F12" s="38">
        <v>0</v>
      </c>
      <c r="G12" s="38">
        <v>21843</v>
      </c>
      <c r="H12" s="38">
        <v>28058</v>
      </c>
      <c r="I12" s="39">
        <f t="shared" si="0"/>
        <v>6215</v>
      </c>
      <c r="J12" s="38">
        <v>433213</v>
      </c>
      <c r="K12" s="40">
        <v>0</v>
      </c>
      <c r="L12" s="41">
        <f t="shared" si="1"/>
        <v>0</v>
      </c>
      <c r="M12" s="38">
        <v>0</v>
      </c>
      <c r="N12" s="42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43">
        <v>0</v>
      </c>
      <c r="U12" s="44">
        <f t="shared" si="2"/>
        <v>0</v>
      </c>
    </row>
    <row r="13" spans="1:21" ht="15" customHeight="1">
      <c r="A13" s="16">
        <v>5</v>
      </c>
      <c r="B13" s="16" t="s">
        <v>53</v>
      </c>
      <c r="C13" s="38">
        <v>188310.91</v>
      </c>
      <c r="D13" s="38">
        <v>0</v>
      </c>
      <c r="E13" s="38">
        <v>0</v>
      </c>
      <c r="F13" s="38">
        <v>286288</v>
      </c>
      <c r="G13" s="38">
        <v>48762</v>
      </c>
      <c r="H13" s="38">
        <v>29258</v>
      </c>
      <c r="I13" s="39">
        <f t="shared" si="0"/>
        <v>-19504</v>
      </c>
      <c r="J13" s="38">
        <v>486816.22</v>
      </c>
      <c r="K13" s="40">
        <v>408864.7</v>
      </c>
      <c r="L13" s="41">
        <f t="shared" si="1"/>
        <v>416151.3900000001</v>
      </c>
      <c r="M13" s="38">
        <v>0</v>
      </c>
      <c r="N13" s="42">
        <v>0</v>
      </c>
      <c r="O13" s="38">
        <v>0</v>
      </c>
      <c r="P13" s="38">
        <v>0</v>
      </c>
      <c r="Q13" s="38">
        <v>246173</v>
      </c>
      <c r="R13" s="38">
        <v>169978</v>
      </c>
      <c r="S13" s="38">
        <v>0</v>
      </c>
      <c r="T13" s="43">
        <v>0</v>
      </c>
      <c r="U13" s="44">
        <f t="shared" si="2"/>
        <v>416151</v>
      </c>
    </row>
    <row r="14" spans="1:21" ht="15" customHeight="1">
      <c r="A14" s="16">
        <v>6</v>
      </c>
      <c r="B14" s="16" t="s">
        <v>54</v>
      </c>
      <c r="C14" s="38">
        <v>125534</v>
      </c>
      <c r="D14" s="38">
        <v>0</v>
      </c>
      <c r="E14" s="38">
        <v>13378</v>
      </c>
      <c r="F14" s="38">
        <v>0</v>
      </c>
      <c r="G14" s="38">
        <v>9361</v>
      </c>
      <c r="H14" s="38">
        <v>15656</v>
      </c>
      <c r="I14" s="39">
        <f t="shared" si="0"/>
        <v>6295</v>
      </c>
      <c r="J14" s="38">
        <v>136371</v>
      </c>
      <c r="K14" s="40">
        <v>97608</v>
      </c>
      <c r="L14" s="41">
        <f t="shared" si="1"/>
        <v>93854</v>
      </c>
      <c r="M14" s="38">
        <v>91790</v>
      </c>
      <c r="N14" s="42">
        <v>0</v>
      </c>
      <c r="O14" s="38">
        <v>0</v>
      </c>
      <c r="P14" s="38">
        <v>0</v>
      </c>
      <c r="Q14" s="38">
        <v>0</v>
      </c>
      <c r="R14" s="38">
        <v>0</v>
      </c>
      <c r="S14" s="38">
        <v>2064</v>
      </c>
      <c r="T14" s="43">
        <v>0</v>
      </c>
      <c r="U14" s="44">
        <f t="shared" si="2"/>
        <v>93854</v>
      </c>
    </row>
    <row r="15" spans="1:21" ht="15" customHeight="1">
      <c r="A15" s="16">
        <v>7</v>
      </c>
      <c r="B15" s="16" t="s">
        <v>55</v>
      </c>
      <c r="C15" s="38">
        <v>46802</v>
      </c>
      <c r="D15" s="38">
        <v>0</v>
      </c>
      <c r="E15" s="38">
        <v>0</v>
      </c>
      <c r="F15" s="38">
        <v>28605.42</v>
      </c>
      <c r="G15" s="38">
        <v>10240.25</v>
      </c>
      <c r="H15" s="38">
        <v>8943.99</v>
      </c>
      <c r="I15" s="39">
        <f t="shared" si="0"/>
        <v>-1296.2600000000002</v>
      </c>
      <c r="J15" s="38">
        <v>62380.7</v>
      </c>
      <c r="K15" s="40">
        <v>0</v>
      </c>
      <c r="L15" s="41">
        <f t="shared" si="1"/>
        <v>14322.980000000003</v>
      </c>
      <c r="M15" s="38">
        <v>0</v>
      </c>
      <c r="N15" s="42">
        <v>0</v>
      </c>
      <c r="O15" s="38">
        <v>0</v>
      </c>
      <c r="P15" s="38">
        <v>0</v>
      </c>
      <c r="Q15" s="38">
        <v>0</v>
      </c>
      <c r="R15" s="38">
        <v>0</v>
      </c>
      <c r="S15" s="38">
        <v>14323</v>
      </c>
      <c r="T15" s="43">
        <v>0</v>
      </c>
      <c r="U15" s="44">
        <f t="shared" si="2"/>
        <v>14323</v>
      </c>
    </row>
    <row r="16" spans="1:21" ht="15" customHeight="1">
      <c r="A16" s="16">
        <v>8</v>
      </c>
      <c r="B16" s="16" t="s">
        <v>56</v>
      </c>
      <c r="C16" s="38">
        <v>50588</v>
      </c>
      <c r="D16" s="38">
        <v>44615.94</v>
      </c>
      <c r="E16" s="38">
        <v>0</v>
      </c>
      <c r="F16" s="38">
        <v>21800.36</v>
      </c>
      <c r="G16" s="38">
        <v>40488.1</v>
      </c>
      <c r="H16" s="38">
        <v>44182.42</v>
      </c>
      <c r="I16" s="39">
        <f t="shared" si="0"/>
        <v>3694.3199999999997</v>
      </c>
      <c r="J16" s="38">
        <v>37110</v>
      </c>
      <c r="K16" s="40">
        <v>54363</v>
      </c>
      <c r="L16" s="41">
        <f t="shared" si="1"/>
        <v>130562.98000000001</v>
      </c>
      <c r="M16" s="38">
        <v>0</v>
      </c>
      <c r="N16" s="42">
        <v>22220.98</v>
      </c>
      <c r="O16" s="38">
        <v>23207</v>
      </c>
      <c r="P16" s="38">
        <v>0</v>
      </c>
      <c r="Q16" s="38">
        <v>27108</v>
      </c>
      <c r="R16" s="38">
        <v>2960</v>
      </c>
      <c r="S16" s="38">
        <v>55067</v>
      </c>
      <c r="T16" s="43">
        <v>0</v>
      </c>
      <c r="U16" s="44">
        <f t="shared" si="2"/>
        <v>130562.98</v>
      </c>
    </row>
    <row r="17" spans="1:21" ht="15" customHeight="1">
      <c r="A17" s="16">
        <v>9</v>
      </c>
      <c r="B17" s="16" t="s">
        <v>57</v>
      </c>
      <c r="C17" s="38">
        <v>0</v>
      </c>
      <c r="D17" s="38">
        <v>0</v>
      </c>
      <c r="E17" s="38">
        <v>14121</v>
      </c>
      <c r="F17" s="38">
        <v>0</v>
      </c>
      <c r="G17" s="38">
        <v>8285</v>
      </c>
      <c r="H17" s="38">
        <v>8430</v>
      </c>
      <c r="I17" s="39">
        <f t="shared" si="0"/>
        <v>145</v>
      </c>
      <c r="J17" s="38">
        <v>17833</v>
      </c>
      <c r="K17" s="40">
        <v>3857</v>
      </c>
      <c r="L17" s="41">
        <f t="shared" si="1"/>
        <v>0</v>
      </c>
      <c r="M17" s="38">
        <v>0</v>
      </c>
      <c r="N17" s="42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43">
        <v>0</v>
      </c>
      <c r="U17" s="44">
        <f t="shared" si="2"/>
        <v>0</v>
      </c>
    </row>
    <row r="18" spans="1:21" ht="15" customHeight="1">
      <c r="A18" s="16">
        <v>10</v>
      </c>
      <c r="B18" s="16" t="s">
        <v>58</v>
      </c>
      <c r="C18" s="38"/>
      <c r="D18" s="38"/>
      <c r="E18" s="38"/>
      <c r="F18" s="38"/>
      <c r="G18" s="38"/>
      <c r="H18" s="38"/>
      <c r="I18" s="39">
        <f t="shared" si="0"/>
        <v>0</v>
      </c>
      <c r="J18" s="38"/>
      <c r="K18" s="40"/>
      <c r="L18" s="41">
        <f t="shared" si="1"/>
        <v>0</v>
      </c>
      <c r="M18" s="38"/>
      <c r="N18" s="42"/>
      <c r="O18" s="38"/>
      <c r="P18" s="38"/>
      <c r="Q18" s="38"/>
      <c r="R18" s="38"/>
      <c r="S18" s="38"/>
      <c r="T18" s="43"/>
      <c r="U18" s="44">
        <f t="shared" si="2"/>
        <v>0</v>
      </c>
    </row>
    <row r="19" spans="1:21" ht="15" customHeight="1">
      <c r="A19" s="16">
        <v>11</v>
      </c>
      <c r="B19" s="16" t="s">
        <v>59</v>
      </c>
      <c r="C19" s="38">
        <v>0</v>
      </c>
      <c r="D19" s="38">
        <v>2070.79</v>
      </c>
      <c r="E19" s="38">
        <v>3508.1</v>
      </c>
      <c r="F19" s="38">
        <v>61969.5</v>
      </c>
      <c r="G19" s="38">
        <v>24008.81</v>
      </c>
      <c r="H19" s="38">
        <v>15611.79</v>
      </c>
      <c r="I19" s="39">
        <f t="shared" si="0"/>
        <v>-8397.02</v>
      </c>
      <c r="J19" s="38">
        <v>46227.68</v>
      </c>
      <c r="K19" s="40">
        <v>41607.91</v>
      </c>
      <c r="L19" s="41">
        <f t="shared" si="1"/>
        <v>71325.64</v>
      </c>
      <c r="M19" s="38">
        <v>0</v>
      </c>
      <c r="N19" s="42">
        <v>0</v>
      </c>
      <c r="O19" s="38">
        <v>0</v>
      </c>
      <c r="P19" s="38">
        <v>0</v>
      </c>
      <c r="Q19" s="38">
        <v>13719.46</v>
      </c>
      <c r="R19" s="38">
        <v>27547.12</v>
      </c>
      <c r="S19" s="38">
        <v>30058.84</v>
      </c>
      <c r="T19" s="43">
        <v>0</v>
      </c>
      <c r="U19" s="44">
        <f t="shared" si="2"/>
        <v>71325.42</v>
      </c>
    </row>
    <row r="20" spans="1:21" ht="15" customHeight="1">
      <c r="A20" s="18"/>
      <c r="B20" s="18" t="s">
        <v>60</v>
      </c>
      <c r="C20" s="66">
        <f aca="true" t="shared" si="3" ref="C20:K20">SUM(C9:C19)</f>
        <v>1796828.91</v>
      </c>
      <c r="D20" s="66">
        <f t="shared" si="3"/>
        <v>456388.73</v>
      </c>
      <c r="E20" s="66">
        <f t="shared" si="3"/>
        <v>121622.73000000001</v>
      </c>
      <c r="F20" s="66">
        <f t="shared" si="3"/>
        <v>883996.28</v>
      </c>
      <c r="G20" s="66">
        <f t="shared" si="3"/>
        <v>270667.16000000003</v>
      </c>
      <c r="H20" s="66">
        <f t="shared" si="3"/>
        <v>239900.19999999998</v>
      </c>
      <c r="I20" s="66">
        <f t="shared" si="3"/>
        <v>-30766.960000000003</v>
      </c>
      <c r="J20" s="66">
        <f t="shared" si="3"/>
        <v>3157713.23</v>
      </c>
      <c r="K20" s="66">
        <f t="shared" si="3"/>
        <v>1012069.87</v>
      </c>
      <c r="L20" s="67">
        <f t="shared" si="1"/>
        <v>1143960.2499999995</v>
      </c>
      <c r="M20" s="66">
        <f aca="true" t="shared" si="4" ref="M20:U20">SUM(M9:M19)</f>
        <v>133460</v>
      </c>
      <c r="N20" s="66">
        <f t="shared" si="4"/>
        <v>60662.979999999996</v>
      </c>
      <c r="O20" s="66">
        <f t="shared" si="4"/>
        <v>54486</v>
      </c>
      <c r="P20" s="66">
        <f t="shared" si="4"/>
        <v>0</v>
      </c>
      <c r="Q20" s="66">
        <f t="shared" si="4"/>
        <v>287674.46</v>
      </c>
      <c r="R20" s="66">
        <f t="shared" si="4"/>
        <v>203017.12</v>
      </c>
      <c r="S20" s="66">
        <f t="shared" si="4"/>
        <v>394670.10000000003</v>
      </c>
      <c r="T20" s="66">
        <f t="shared" si="4"/>
        <v>9989</v>
      </c>
      <c r="U20" s="68">
        <f t="shared" si="4"/>
        <v>1143959.66</v>
      </c>
    </row>
    <row r="21" spans="1:21" ht="15" customHeight="1">
      <c r="A21" s="16">
        <v>12</v>
      </c>
      <c r="B21" s="16" t="s">
        <v>61</v>
      </c>
      <c r="C21" s="38">
        <v>19401</v>
      </c>
      <c r="D21" s="38">
        <v>125683</v>
      </c>
      <c r="E21" s="38">
        <v>371</v>
      </c>
      <c r="F21" s="38">
        <v>0</v>
      </c>
      <c r="G21" s="38">
        <v>9487.96</v>
      </c>
      <c r="H21" s="38">
        <v>5844</v>
      </c>
      <c r="I21" s="39">
        <f>+H21-G21</f>
        <v>-3643.959999999999</v>
      </c>
      <c r="J21" s="38">
        <v>157519</v>
      </c>
      <c r="K21" s="40">
        <v>212849</v>
      </c>
      <c r="L21" s="41">
        <f t="shared" si="1"/>
        <v>204428.96</v>
      </c>
      <c r="M21" s="38">
        <v>84722</v>
      </c>
      <c r="N21" s="42">
        <v>0</v>
      </c>
      <c r="O21" s="38">
        <v>99963.79</v>
      </c>
      <c r="P21" s="38">
        <v>0</v>
      </c>
      <c r="Q21" s="38">
        <v>15190</v>
      </c>
      <c r="R21" s="38">
        <v>0</v>
      </c>
      <c r="S21" s="38">
        <v>4553.17</v>
      </c>
      <c r="T21" s="43">
        <v>0</v>
      </c>
      <c r="U21" s="44">
        <f>SUM(M21:T21)</f>
        <v>204428.96</v>
      </c>
    </row>
    <row r="22" spans="1:21" ht="15" customHeight="1">
      <c r="A22" s="16">
        <v>13</v>
      </c>
      <c r="B22" s="16" t="s">
        <v>62</v>
      </c>
      <c r="C22" s="38">
        <v>0</v>
      </c>
      <c r="D22" s="38">
        <v>20362</v>
      </c>
      <c r="E22" s="38">
        <v>8033.59</v>
      </c>
      <c r="F22" s="38">
        <v>43095</v>
      </c>
      <c r="G22" s="38">
        <v>81049</v>
      </c>
      <c r="H22" s="38">
        <v>75394</v>
      </c>
      <c r="I22" s="39">
        <f>+H22-G22</f>
        <v>-5655</v>
      </c>
      <c r="J22" s="38">
        <v>104016.65</v>
      </c>
      <c r="K22" s="40">
        <v>641608</v>
      </c>
      <c r="L22" s="41">
        <f t="shared" si="1"/>
        <v>614736.94</v>
      </c>
      <c r="M22" s="38">
        <v>288854</v>
      </c>
      <c r="N22" s="42">
        <v>0</v>
      </c>
      <c r="O22" s="38">
        <v>256262</v>
      </c>
      <c r="P22" s="38">
        <v>0</v>
      </c>
      <c r="Q22" s="38">
        <v>2020</v>
      </c>
      <c r="R22" s="38">
        <v>53479</v>
      </c>
      <c r="S22" s="38">
        <v>0</v>
      </c>
      <c r="T22" s="43">
        <v>14121</v>
      </c>
      <c r="U22" s="44">
        <f>SUM(M22:T22)</f>
        <v>614736</v>
      </c>
    </row>
    <row r="23" spans="1:21" ht="15" customHeight="1">
      <c r="A23" s="16">
        <v>14</v>
      </c>
      <c r="B23" s="16" t="s">
        <v>63</v>
      </c>
      <c r="C23" s="38">
        <v>28992.81</v>
      </c>
      <c r="D23" s="38">
        <v>0</v>
      </c>
      <c r="E23" s="38">
        <v>20157.44</v>
      </c>
      <c r="F23" s="38">
        <v>19698</v>
      </c>
      <c r="G23" s="38">
        <v>0</v>
      </c>
      <c r="H23" s="38">
        <v>15702</v>
      </c>
      <c r="I23" s="39">
        <f>+H23-G23</f>
        <v>15702</v>
      </c>
      <c r="J23" s="38">
        <v>216212.93</v>
      </c>
      <c r="K23" s="40">
        <v>171100</v>
      </c>
      <c r="L23" s="41">
        <f t="shared" si="1"/>
        <v>8033.320000000007</v>
      </c>
      <c r="M23" s="38">
        <v>0</v>
      </c>
      <c r="N23" s="42">
        <v>0</v>
      </c>
      <c r="O23" s="38">
        <v>0</v>
      </c>
      <c r="P23" s="38">
        <v>0</v>
      </c>
      <c r="Q23" s="38">
        <v>6787</v>
      </c>
      <c r="R23" s="38">
        <v>1246</v>
      </c>
      <c r="S23" s="38">
        <v>0</v>
      </c>
      <c r="T23" s="43">
        <v>0</v>
      </c>
      <c r="U23" s="44">
        <f>SUM(M23:T23)</f>
        <v>8033</v>
      </c>
    </row>
    <row r="24" spans="1:21" ht="15" customHeight="1">
      <c r="A24" s="18"/>
      <c r="B24" s="18" t="s">
        <v>64</v>
      </c>
      <c r="C24" s="66">
        <f aca="true" t="shared" si="5" ref="C24:K24">SUM(C21:C23)</f>
        <v>48393.81</v>
      </c>
      <c r="D24" s="66">
        <f t="shared" si="5"/>
        <v>146045</v>
      </c>
      <c r="E24" s="66">
        <f t="shared" si="5"/>
        <v>28562.03</v>
      </c>
      <c r="F24" s="66">
        <f t="shared" si="5"/>
        <v>62793</v>
      </c>
      <c r="G24" s="66">
        <f t="shared" si="5"/>
        <v>90536.95999999999</v>
      </c>
      <c r="H24" s="66">
        <f t="shared" si="5"/>
        <v>96940</v>
      </c>
      <c r="I24" s="66">
        <f t="shared" si="5"/>
        <v>6403.040000000001</v>
      </c>
      <c r="J24" s="66">
        <f t="shared" si="5"/>
        <v>477748.57999999996</v>
      </c>
      <c r="K24" s="69">
        <f t="shared" si="5"/>
        <v>1025557</v>
      </c>
      <c r="L24" s="67">
        <f t="shared" si="1"/>
        <v>827199.22</v>
      </c>
      <c r="M24" s="66">
        <f aca="true" t="shared" si="6" ref="M24:U24">SUM(M21:M23)</f>
        <v>373576</v>
      </c>
      <c r="N24" s="66">
        <f t="shared" si="6"/>
        <v>0</v>
      </c>
      <c r="O24" s="66">
        <f t="shared" si="6"/>
        <v>356225.79</v>
      </c>
      <c r="P24" s="66">
        <f t="shared" si="6"/>
        <v>0</v>
      </c>
      <c r="Q24" s="66">
        <f t="shared" si="6"/>
        <v>23997</v>
      </c>
      <c r="R24" s="66">
        <f t="shared" si="6"/>
        <v>54725</v>
      </c>
      <c r="S24" s="66">
        <f t="shared" si="6"/>
        <v>4553.17</v>
      </c>
      <c r="T24" s="66">
        <f t="shared" si="6"/>
        <v>14121</v>
      </c>
      <c r="U24" s="68">
        <f t="shared" si="6"/>
        <v>827197.96</v>
      </c>
    </row>
    <row r="25" spans="1:21" ht="15" customHeight="1">
      <c r="A25" s="16">
        <v>15</v>
      </c>
      <c r="B25" s="16" t="s">
        <v>65</v>
      </c>
      <c r="C25" s="38">
        <v>85354</v>
      </c>
      <c r="D25" s="38">
        <v>5802.48</v>
      </c>
      <c r="E25" s="38">
        <v>7932.29</v>
      </c>
      <c r="F25" s="38">
        <v>0</v>
      </c>
      <c r="G25" s="38">
        <v>0</v>
      </c>
      <c r="H25" s="38">
        <v>0</v>
      </c>
      <c r="I25" s="39">
        <f>+H25-G25</f>
        <v>0</v>
      </c>
      <c r="J25" s="38">
        <v>5802.48</v>
      </c>
      <c r="K25" s="40">
        <v>0</v>
      </c>
      <c r="L25" s="41">
        <f t="shared" si="1"/>
        <v>93286.29</v>
      </c>
      <c r="M25" s="38">
        <v>0</v>
      </c>
      <c r="N25" s="42">
        <v>0</v>
      </c>
      <c r="O25" s="38">
        <v>0</v>
      </c>
      <c r="P25" s="38">
        <v>0</v>
      </c>
      <c r="Q25" s="38">
        <v>0</v>
      </c>
      <c r="R25" s="38">
        <v>0</v>
      </c>
      <c r="S25" s="38">
        <v>93286.29</v>
      </c>
      <c r="T25" s="43">
        <v>0</v>
      </c>
      <c r="U25" s="44">
        <f>SUM(M25:T25)</f>
        <v>93286.29</v>
      </c>
    </row>
    <row r="26" spans="1:21" ht="15" customHeight="1">
      <c r="A26" s="16">
        <v>16</v>
      </c>
      <c r="B26" s="16" t="s">
        <v>66</v>
      </c>
      <c r="C26" s="38">
        <v>0</v>
      </c>
      <c r="D26" s="38">
        <v>18718</v>
      </c>
      <c r="E26" s="38">
        <v>0</v>
      </c>
      <c r="F26" s="38">
        <v>5142</v>
      </c>
      <c r="G26" s="38">
        <v>2269</v>
      </c>
      <c r="H26" s="38">
        <v>3168</v>
      </c>
      <c r="I26" s="39">
        <f>+H26-G26</f>
        <v>899</v>
      </c>
      <c r="J26" s="38">
        <v>22961</v>
      </c>
      <c r="K26" s="40">
        <v>22961</v>
      </c>
      <c r="L26" s="41">
        <f t="shared" si="1"/>
        <v>22961</v>
      </c>
      <c r="M26" s="38">
        <v>22961</v>
      </c>
      <c r="N26" s="42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43">
        <v>0</v>
      </c>
      <c r="U26" s="44">
        <f>SUM(M26:T26)</f>
        <v>22961</v>
      </c>
    </row>
    <row r="27" spans="1:21" ht="15" customHeight="1">
      <c r="A27" s="18"/>
      <c r="B27" s="18" t="s">
        <v>67</v>
      </c>
      <c r="C27" s="66">
        <f aca="true" t="shared" si="7" ref="C27:I27">SUM(C25:C26)</f>
        <v>85354</v>
      </c>
      <c r="D27" s="66">
        <f t="shared" si="7"/>
        <v>24520.48</v>
      </c>
      <c r="E27" s="66">
        <f t="shared" si="7"/>
        <v>7932.29</v>
      </c>
      <c r="F27" s="66">
        <f t="shared" si="7"/>
        <v>5142</v>
      </c>
      <c r="G27" s="66">
        <f t="shared" si="7"/>
        <v>2269</v>
      </c>
      <c r="H27" s="66">
        <f t="shared" si="7"/>
        <v>3168</v>
      </c>
      <c r="I27" s="66">
        <f t="shared" si="7"/>
        <v>899</v>
      </c>
      <c r="J27" s="66">
        <f>K27+L27-(C27+D27+E27+F27)</f>
        <v>22062</v>
      </c>
      <c r="K27" s="66">
        <f>SUM(J25:J26)</f>
        <v>28763.48</v>
      </c>
      <c r="L27" s="66">
        <f aca="true" t="shared" si="8" ref="L27:U27">SUM(L25:L26)</f>
        <v>116247.29</v>
      </c>
      <c r="M27" s="66">
        <f t="shared" si="8"/>
        <v>22961</v>
      </c>
      <c r="N27" s="66">
        <f t="shared" si="8"/>
        <v>0</v>
      </c>
      <c r="O27" s="66">
        <f t="shared" si="8"/>
        <v>0</v>
      </c>
      <c r="P27" s="66">
        <f t="shared" si="8"/>
        <v>0</v>
      </c>
      <c r="Q27" s="66">
        <f t="shared" si="8"/>
        <v>0</v>
      </c>
      <c r="R27" s="66">
        <f t="shared" si="8"/>
        <v>0</v>
      </c>
      <c r="S27" s="66">
        <f t="shared" si="8"/>
        <v>93286.29</v>
      </c>
      <c r="T27" s="66">
        <f t="shared" si="8"/>
        <v>0</v>
      </c>
      <c r="U27" s="68">
        <f t="shared" si="8"/>
        <v>116247.29</v>
      </c>
    </row>
    <row r="28" spans="1:21" ht="15" customHeight="1">
      <c r="A28" s="19"/>
      <c r="B28" s="19" t="s">
        <v>68</v>
      </c>
      <c r="C28" s="66">
        <f aca="true" t="shared" si="9" ref="C28:U28">+C20+C24+C27</f>
        <v>1930576.72</v>
      </c>
      <c r="D28" s="66">
        <f t="shared" si="9"/>
        <v>626954.21</v>
      </c>
      <c r="E28" s="66">
        <f t="shared" si="9"/>
        <v>158117.05000000002</v>
      </c>
      <c r="F28" s="66">
        <f t="shared" si="9"/>
        <v>951931.28</v>
      </c>
      <c r="G28" s="66">
        <f t="shared" si="9"/>
        <v>363473.12</v>
      </c>
      <c r="H28" s="66">
        <f t="shared" si="9"/>
        <v>340008.19999999995</v>
      </c>
      <c r="I28" s="66">
        <f t="shared" si="9"/>
        <v>-23464.920000000002</v>
      </c>
      <c r="J28" s="66">
        <f t="shared" si="9"/>
        <v>3657523.81</v>
      </c>
      <c r="K28" s="66">
        <f t="shared" si="9"/>
        <v>2066390.35</v>
      </c>
      <c r="L28" s="66">
        <f t="shared" si="9"/>
        <v>2087406.7599999995</v>
      </c>
      <c r="M28" s="66">
        <f t="shared" si="9"/>
        <v>529997</v>
      </c>
      <c r="N28" s="66">
        <f t="shared" si="9"/>
        <v>60662.979999999996</v>
      </c>
      <c r="O28" s="66">
        <f t="shared" si="9"/>
        <v>410711.79</v>
      </c>
      <c r="P28" s="66">
        <f t="shared" si="9"/>
        <v>0</v>
      </c>
      <c r="Q28" s="66">
        <f t="shared" si="9"/>
        <v>311671.46</v>
      </c>
      <c r="R28" s="66">
        <f t="shared" si="9"/>
        <v>257742.12</v>
      </c>
      <c r="S28" s="66">
        <f t="shared" si="9"/>
        <v>492509.56</v>
      </c>
      <c r="T28" s="66">
        <f t="shared" si="9"/>
        <v>24110</v>
      </c>
      <c r="U28" s="66">
        <f t="shared" si="9"/>
        <v>2087404.91</v>
      </c>
    </row>
  </sheetData>
  <sheetProtection selectLockedCells="1" selectUnlockedCells="1"/>
  <mergeCells count="29"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7109375" style="0" customWidth="1"/>
    <col min="2" max="2" width="25.7109375" style="0" customWidth="1"/>
    <col min="3" max="21" width="10.7109375" style="0" customWidth="1"/>
  </cols>
  <sheetData>
    <row r="1" spans="1:21" ht="21" customHeight="1">
      <c r="A1" s="13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1</v>
      </c>
      <c r="N1" s="23"/>
      <c r="O1" s="23"/>
      <c r="P1" s="23"/>
      <c r="Q1" s="23"/>
      <c r="R1" s="23"/>
      <c r="S1" s="23"/>
      <c r="T1" s="23"/>
      <c r="U1" s="23"/>
    </row>
    <row r="2" spans="1:21" ht="21" customHeight="1">
      <c r="A2" s="14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 t="s">
        <v>3</v>
      </c>
      <c r="N2" s="25"/>
      <c r="O2" s="25"/>
      <c r="P2" s="25"/>
      <c r="Q2" s="25"/>
      <c r="R2" s="25"/>
      <c r="S2" s="25"/>
      <c r="T2" s="25"/>
      <c r="U2" s="25"/>
    </row>
    <row r="3" spans="1:21" ht="16.5" customHeight="1">
      <c r="A3" s="2"/>
      <c r="B3" s="2"/>
      <c r="C3" s="26" t="s">
        <v>4</v>
      </c>
      <c r="D3" s="26"/>
      <c r="E3" s="26"/>
      <c r="F3" s="26"/>
      <c r="G3" s="26"/>
      <c r="H3" s="26"/>
      <c r="I3" s="26"/>
      <c r="J3" s="26"/>
      <c r="K3" s="26"/>
      <c r="L3" s="26"/>
      <c r="M3" s="27" t="s">
        <v>5</v>
      </c>
      <c r="N3" s="27"/>
      <c r="O3" s="27"/>
      <c r="P3" s="27"/>
      <c r="Q3" s="27"/>
      <c r="R3" s="27"/>
      <c r="S3" s="27"/>
      <c r="T3" s="27"/>
      <c r="U3" s="27"/>
    </row>
    <row r="4" spans="1:21" ht="12.75" customHeight="1">
      <c r="A4" s="28" t="s">
        <v>6</v>
      </c>
      <c r="B4" s="29"/>
      <c r="C4" s="30" t="s">
        <v>7</v>
      </c>
      <c r="D4" s="31" t="s">
        <v>8</v>
      </c>
      <c r="E4" s="30" t="s">
        <v>9</v>
      </c>
      <c r="F4" s="31" t="s">
        <v>10</v>
      </c>
      <c r="G4" s="30" t="s">
        <v>11</v>
      </c>
      <c r="H4" s="31" t="s">
        <v>12</v>
      </c>
      <c r="I4" s="30" t="s">
        <v>13</v>
      </c>
      <c r="J4" s="31" t="s">
        <v>14</v>
      </c>
      <c r="K4" s="30" t="s">
        <v>15</v>
      </c>
      <c r="L4" s="31" t="s">
        <v>16</v>
      </c>
      <c r="M4" s="30" t="s">
        <v>17</v>
      </c>
      <c r="N4" s="31" t="s">
        <v>18</v>
      </c>
      <c r="O4" s="30" t="s">
        <v>19</v>
      </c>
      <c r="P4" s="31" t="s">
        <v>20</v>
      </c>
      <c r="Q4" s="30" t="s">
        <v>21</v>
      </c>
      <c r="R4" s="31" t="s">
        <v>22</v>
      </c>
      <c r="S4" s="30" t="s">
        <v>23</v>
      </c>
      <c r="T4" s="31" t="s">
        <v>24</v>
      </c>
      <c r="U4" s="30" t="s">
        <v>25</v>
      </c>
    </row>
    <row r="5" spans="1:21" ht="15.75" customHeight="1">
      <c r="A5" s="32" t="s">
        <v>81</v>
      </c>
      <c r="B5" s="33"/>
      <c r="C5" s="30"/>
      <c r="D5" s="31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</row>
    <row r="6" spans="1:21" ht="136.5" customHeight="1">
      <c r="A6" s="35"/>
      <c r="B6" s="36"/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</row>
    <row r="7" spans="1:21" ht="15" customHeight="1">
      <c r="A7" s="15" t="s">
        <v>27</v>
      </c>
      <c r="B7" s="22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3" t="s">
        <v>40</v>
      </c>
      <c r="O7" s="3" t="s">
        <v>41</v>
      </c>
      <c r="P7" s="3" t="s">
        <v>42</v>
      </c>
      <c r="Q7" s="3" t="s">
        <v>43</v>
      </c>
      <c r="R7" s="3" t="s">
        <v>44</v>
      </c>
      <c r="S7" s="3" t="s">
        <v>45</v>
      </c>
      <c r="T7" s="3" t="s">
        <v>46</v>
      </c>
      <c r="U7" s="3" t="s">
        <v>47</v>
      </c>
    </row>
    <row r="8" spans="1:21" ht="15" customHeight="1">
      <c r="A8" s="34" t="s">
        <v>69</v>
      </c>
      <c r="B8" s="34"/>
      <c r="C8" s="4"/>
      <c r="D8" s="5"/>
      <c r="E8" s="5"/>
      <c r="F8" s="5"/>
      <c r="G8" s="5"/>
      <c r="H8" s="5"/>
      <c r="I8" s="5"/>
      <c r="J8" s="4"/>
      <c r="K8" s="5"/>
      <c r="L8" s="4"/>
      <c r="M8" s="4"/>
      <c r="N8" s="4"/>
      <c r="O8" s="5"/>
      <c r="P8" s="5"/>
      <c r="Q8" s="5"/>
      <c r="R8" s="5"/>
      <c r="S8" s="5"/>
      <c r="T8" s="5"/>
      <c r="U8" s="4"/>
    </row>
    <row r="9" spans="1:21" ht="15" customHeight="1">
      <c r="A9" s="1">
        <v>17</v>
      </c>
      <c r="B9" s="1" t="s">
        <v>70</v>
      </c>
      <c r="C9" s="70"/>
      <c r="D9" s="71">
        <v>136776</v>
      </c>
      <c r="E9" s="71">
        <v>4880</v>
      </c>
      <c r="F9" s="71">
        <v>2411</v>
      </c>
      <c r="G9" s="72">
        <v>13754</v>
      </c>
      <c r="H9" s="71">
        <v>13092</v>
      </c>
      <c r="I9" s="73">
        <f aca="true" t="shared" si="0" ref="I9:I17">+H9-G9</f>
        <v>-662</v>
      </c>
      <c r="J9" s="74"/>
      <c r="K9" s="72">
        <v>531183</v>
      </c>
      <c r="L9" s="73">
        <f aca="true" t="shared" si="1" ref="L9:L17">+C9+D9+E9+F9-I9-J9+K9</f>
        <v>675912</v>
      </c>
      <c r="M9" s="72">
        <v>0</v>
      </c>
      <c r="N9" s="74"/>
      <c r="O9" s="72">
        <v>181558</v>
      </c>
      <c r="P9" s="72">
        <v>0</v>
      </c>
      <c r="Q9" s="72">
        <v>218259</v>
      </c>
      <c r="R9" s="72">
        <v>25867</v>
      </c>
      <c r="S9" s="72">
        <v>0</v>
      </c>
      <c r="T9" s="72">
        <v>250228</v>
      </c>
      <c r="U9" s="73">
        <f aca="true" t="shared" si="2" ref="U9:U17">SUM(M9:T9)</f>
        <v>675912</v>
      </c>
    </row>
    <row r="10" spans="1:21" ht="15" customHeight="1">
      <c r="A10" s="1">
        <v>18</v>
      </c>
      <c r="B10" s="1" t="s">
        <v>71</v>
      </c>
      <c r="C10" s="70"/>
      <c r="D10" s="71">
        <v>160351</v>
      </c>
      <c r="E10" s="71">
        <v>18130.21</v>
      </c>
      <c r="F10" s="71">
        <v>17961</v>
      </c>
      <c r="G10" s="72">
        <v>17207.63</v>
      </c>
      <c r="H10" s="71">
        <v>15739.08</v>
      </c>
      <c r="I10" s="73">
        <f t="shared" si="0"/>
        <v>-1468.550000000001</v>
      </c>
      <c r="J10" s="74"/>
      <c r="K10" s="72">
        <v>321773</v>
      </c>
      <c r="L10" s="73">
        <f t="shared" si="1"/>
        <v>519683.76</v>
      </c>
      <c r="M10" s="72">
        <v>5</v>
      </c>
      <c r="N10" s="74"/>
      <c r="O10" s="72">
        <v>123635</v>
      </c>
      <c r="P10" s="72">
        <v>0</v>
      </c>
      <c r="Q10" s="72">
        <v>182866</v>
      </c>
      <c r="R10" s="72">
        <v>5224</v>
      </c>
      <c r="S10" s="72">
        <v>23323.76</v>
      </c>
      <c r="T10" s="72">
        <v>184630</v>
      </c>
      <c r="U10" s="73">
        <f t="shared" si="2"/>
        <v>519683.76</v>
      </c>
    </row>
    <row r="11" spans="1:21" ht="15" customHeight="1">
      <c r="A11" s="1">
        <v>19</v>
      </c>
      <c r="B11" s="1" t="s">
        <v>72</v>
      </c>
      <c r="C11" s="70"/>
      <c r="D11" s="71">
        <v>35325.22</v>
      </c>
      <c r="E11" s="71">
        <v>0</v>
      </c>
      <c r="F11" s="71">
        <v>0</v>
      </c>
      <c r="G11" s="72">
        <v>6088.41</v>
      </c>
      <c r="H11" s="71">
        <v>8140.17</v>
      </c>
      <c r="I11" s="73">
        <f t="shared" si="0"/>
        <v>2051.76</v>
      </c>
      <c r="J11" s="74"/>
      <c r="K11" s="72">
        <v>87226</v>
      </c>
      <c r="L11" s="73">
        <f t="shared" si="1"/>
        <v>120499.45999999999</v>
      </c>
      <c r="M11" s="72">
        <v>0</v>
      </c>
      <c r="N11" s="74"/>
      <c r="O11" s="72">
        <v>41036</v>
      </c>
      <c r="P11" s="72">
        <v>0</v>
      </c>
      <c r="Q11" s="72">
        <v>0</v>
      </c>
      <c r="R11" s="72">
        <v>2469</v>
      </c>
      <c r="S11" s="72">
        <v>0</v>
      </c>
      <c r="T11" s="72">
        <v>76994.46</v>
      </c>
      <c r="U11" s="73">
        <f t="shared" si="2"/>
        <v>120499.46</v>
      </c>
    </row>
    <row r="12" spans="1:21" ht="15" customHeight="1">
      <c r="A12" s="1">
        <v>20</v>
      </c>
      <c r="B12" s="1" t="s">
        <v>73</v>
      </c>
      <c r="C12" s="70"/>
      <c r="D12" s="71">
        <v>86159</v>
      </c>
      <c r="E12" s="71">
        <v>12508</v>
      </c>
      <c r="F12" s="71">
        <v>108426</v>
      </c>
      <c r="G12" s="72">
        <v>18941</v>
      </c>
      <c r="H12" s="71">
        <v>18253</v>
      </c>
      <c r="I12" s="73">
        <f t="shared" si="0"/>
        <v>-688</v>
      </c>
      <c r="J12" s="74"/>
      <c r="K12" s="72">
        <v>214787</v>
      </c>
      <c r="L12" s="73">
        <f t="shared" si="1"/>
        <v>422568</v>
      </c>
      <c r="M12" s="72">
        <v>119964</v>
      </c>
      <c r="N12" s="74"/>
      <c r="O12" s="72">
        <v>77908</v>
      </c>
      <c r="P12" s="72">
        <v>0</v>
      </c>
      <c r="Q12" s="72">
        <v>224696</v>
      </c>
      <c r="R12" s="72">
        <v>0</v>
      </c>
      <c r="S12" s="72">
        <v>0</v>
      </c>
      <c r="T12" s="72">
        <v>0</v>
      </c>
      <c r="U12" s="73">
        <f t="shared" si="2"/>
        <v>422568</v>
      </c>
    </row>
    <row r="13" spans="1:21" ht="15" customHeight="1">
      <c r="A13" s="1">
        <v>21</v>
      </c>
      <c r="B13" s="1" t="s">
        <v>74</v>
      </c>
      <c r="C13" s="70"/>
      <c r="D13" s="71">
        <v>10304</v>
      </c>
      <c r="E13" s="71">
        <v>0</v>
      </c>
      <c r="F13" s="71">
        <v>0</v>
      </c>
      <c r="G13" s="72">
        <v>3020</v>
      </c>
      <c r="H13" s="71">
        <v>2818</v>
      </c>
      <c r="I13" s="73">
        <f t="shared" si="0"/>
        <v>-202</v>
      </c>
      <c r="J13" s="74"/>
      <c r="K13" s="72">
        <v>7225</v>
      </c>
      <c r="L13" s="73">
        <f t="shared" si="1"/>
        <v>17731</v>
      </c>
      <c r="M13" s="72">
        <v>0</v>
      </c>
      <c r="N13" s="74"/>
      <c r="O13" s="72">
        <v>0</v>
      </c>
      <c r="P13" s="72">
        <v>0</v>
      </c>
      <c r="Q13" s="72">
        <v>17731</v>
      </c>
      <c r="R13" s="72">
        <v>0</v>
      </c>
      <c r="S13" s="72">
        <v>0</v>
      </c>
      <c r="T13" s="72">
        <v>0</v>
      </c>
      <c r="U13" s="73">
        <f t="shared" si="2"/>
        <v>17731</v>
      </c>
    </row>
    <row r="14" spans="1:21" ht="15" customHeight="1">
      <c r="A14" s="1">
        <v>22</v>
      </c>
      <c r="B14" s="1" t="s">
        <v>75</v>
      </c>
      <c r="C14" s="70"/>
      <c r="D14" s="71">
        <v>21458</v>
      </c>
      <c r="E14" s="71">
        <v>0</v>
      </c>
      <c r="F14" s="71">
        <v>0</v>
      </c>
      <c r="G14" s="72">
        <v>41292</v>
      </c>
      <c r="H14" s="71">
        <v>35020</v>
      </c>
      <c r="I14" s="73">
        <f t="shared" si="0"/>
        <v>-6272</v>
      </c>
      <c r="J14" s="74"/>
      <c r="K14" s="72">
        <v>130270</v>
      </c>
      <c r="L14" s="73">
        <f t="shared" si="1"/>
        <v>158000</v>
      </c>
      <c r="M14" s="72">
        <v>6419</v>
      </c>
      <c r="N14" s="74"/>
      <c r="O14" s="72">
        <v>57360</v>
      </c>
      <c r="P14" s="72">
        <v>0</v>
      </c>
      <c r="Q14" s="72">
        <v>34987</v>
      </c>
      <c r="R14" s="72">
        <v>59218</v>
      </c>
      <c r="S14" s="72">
        <v>0</v>
      </c>
      <c r="T14" s="72">
        <v>16</v>
      </c>
      <c r="U14" s="73">
        <f t="shared" si="2"/>
        <v>158000</v>
      </c>
    </row>
    <row r="15" spans="1:21" ht="15" customHeight="1">
      <c r="A15" s="1">
        <v>23</v>
      </c>
      <c r="B15" s="1" t="s">
        <v>76</v>
      </c>
      <c r="C15" s="70"/>
      <c r="D15" s="71"/>
      <c r="E15" s="71"/>
      <c r="F15" s="71"/>
      <c r="G15" s="72"/>
      <c r="H15" s="71"/>
      <c r="I15" s="73">
        <f t="shared" si="0"/>
        <v>0</v>
      </c>
      <c r="J15" s="74"/>
      <c r="K15" s="72"/>
      <c r="L15" s="73">
        <f t="shared" si="1"/>
        <v>0</v>
      </c>
      <c r="M15" s="72"/>
      <c r="N15" s="74"/>
      <c r="O15" s="72"/>
      <c r="P15" s="72"/>
      <c r="Q15" s="72"/>
      <c r="R15" s="72"/>
      <c r="S15" s="72"/>
      <c r="T15" s="72"/>
      <c r="U15" s="73">
        <f t="shared" si="2"/>
        <v>0</v>
      </c>
    </row>
    <row r="16" spans="1:21" ht="15" customHeight="1">
      <c r="A16" s="1">
        <v>24</v>
      </c>
      <c r="B16" s="1" t="s">
        <v>77</v>
      </c>
      <c r="C16" s="70"/>
      <c r="D16" s="71">
        <v>2146</v>
      </c>
      <c r="E16" s="71">
        <v>804</v>
      </c>
      <c r="F16" s="71">
        <v>0</v>
      </c>
      <c r="G16" s="71">
        <v>33581</v>
      </c>
      <c r="H16" s="71">
        <v>8336</v>
      </c>
      <c r="I16" s="73">
        <f t="shared" si="0"/>
        <v>-25245</v>
      </c>
      <c r="J16" s="74"/>
      <c r="K16" s="72">
        <v>37809</v>
      </c>
      <c r="L16" s="73">
        <f t="shared" si="1"/>
        <v>66004</v>
      </c>
      <c r="M16" s="72">
        <v>21935</v>
      </c>
      <c r="N16" s="74"/>
      <c r="O16" s="72">
        <v>15420</v>
      </c>
      <c r="P16" s="72">
        <v>0</v>
      </c>
      <c r="Q16" s="72">
        <v>14834</v>
      </c>
      <c r="R16" s="72">
        <v>13815</v>
      </c>
      <c r="S16" s="72">
        <v>0</v>
      </c>
      <c r="T16" s="72">
        <v>0</v>
      </c>
      <c r="U16" s="73">
        <f t="shared" si="2"/>
        <v>66004</v>
      </c>
    </row>
    <row r="17" spans="1:21" ht="15" customHeight="1">
      <c r="A17" s="1">
        <v>25</v>
      </c>
      <c r="B17" s="1" t="s">
        <v>78</v>
      </c>
      <c r="C17" s="70"/>
      <c r="D17" s="71">
        <v>0</v>
      </c>
      <c r="E17" s="71">
        <v>0</v>
      </c>
      <c r="F17" s="71">
        <v>311</v>
      </c>
      <c r="G17" s="71">
        <v>30017</v>
      </c>
      <c r="H17" s="71">
        <v>24629</v>
      </c>
      <c r="I17" s="73">
        <f t="shared" si="0"/>
        <v>-5388</v>
      </c>
      <c r="J17" s="74"/>
      <c r="K17" s="72">
        <v>248804.19</v>
      </c>
      <c r="L17" s="73">
        <f t="shared" si="1"/>
        <v>254503.19</v>
      </c>
      <c r="M17" s="72">
        <v>0</v>
      </c>
      <c r="N17" s="74"/>
      <c r="O17" s="72">
        <v>0</v>
      </c>
      <c r="P17" s="72">
        <v>0</v>
      </c>
      <c r="Q17" s="72">
        <v>170690.51</v>
      </c>
      <c r="R17" s="72">
        <v>83812.68</v>
      </c>
      <c r="S17" s="72">
        <v>0</v>
      </c>
      <c r="T17" s="72">
        <v>0</v>
      </c>
      <c r="U17" s="73">
        <f t="shared" si="2"/>
        <v>254503.19</v>
      </c>
    </row>
    <row r="18" spans="1:21" ht="15" customHeight="1">
      <c r="A18" s="21"/>
      <c r="B18" s="21" t="s">
        <v>79</v>
      </c>
      <c r="C18" s="75">
        <f aca="true" t="shared" si="3" ref="C18:U18">SUM(C9:C17)</f>
        <v>0</v>
      </c>
      <c r="D18" s="75">
        <f t="shared" si="3"/>
        <v>452519.22</v>
      </c>
      <c r="E18" s="75">
        <f t="shared" si="3"/>
        <v>36322.21</v>
      </c>
      <c r="F18" s="75">
        <f t="shared" si="3"/>
        <v>129109</v>
      </c>
      <c r="G18" s="75">
        <f t="shared" si="3"/>
        <v>163901.04</v>
      </c>
      <c r="H18" s="75">
        <f t="shared" si="3"/>
        <v>126027.25</v>
      </c>
      <c r="I18" s="75">
        <f t="shared" si="3"/>
        <v>-37873.79</v>
      </c>
      <c r="J18" s="75">
        <f t="shared" si="3"/>
        <v>0</v>
      </c>
      <c r="K18" s="76">
        <f t="shared" si="3"/>
        <v>1579077.19</v>
      </c>
      <c r="L18" s="75">
        <f t="shared" si="3"/>
        <v>2234901.41</v>
      </c>
      <c r="M18" s="75">
        <f t="shared" si="3"/>
        <v>148323</v>
      </c>
      <c r="N18" s="75">
        <f t="shared" si="3"/>
        <v>0</v>
      </c>
      <c r="O18" s="75">
        <f t="shared" si="3"/>
        <v>496917</v>
      </c>
      <c r="P18" s="75">
        <f t="shared" si="3"/>
        <v>0</v>
      </c>
      <c r="Q18" s="75">
        <f t="shared" si="3"/>
        <v>864063.51</v>
      </c>
      <c r="R18" s="75">
        <f t="shared" si="3"/>
        <v>190405.68</v>
      </c>
      <c r="S18" s="75">
        <f t="shared" si="3"/>
        <v>23323.76</v>
      </c>
      <c r="T18" s="75">
        <f t="shared" si="3"/>
        <v>511868.46</v>
      </c>
      <c r="U18" s="75">
        <f t="shared" si="3"/>
        <v>2234901.41</v>
      </c>
    </row>
    <row r="22" spans="7:10" ht="15" customHeight="1">
      <c r="G22" s="37" t="s">
        <v>80</v>
      </c>
      <c r="H22" s="37"/>
      <c r="I22" s="37"/>
      <c r="J22" s="6">
        <f>+('semilavorati aggregato'!J28)-('semilavorati aggregato'!K28+'monomeri aggregato'!K18)</f>
        <v>12056.270000000019</v>
      </c>
    </row>
  </sheetData>
  <sheetProtection selectLockedCells="1" selectUnlockedCells="1"/>
  <mergeCells count="30">
    <mergeCell ref="G22:I22"/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2015-03-05T11:13:59Z</cp:lastPrinted>
  <dcterms:created xsi:type="dcterms:W3CDTF">2015-03-05T12:07:00Z</dcterms:created>
  <dcterms:modified xsi:type="dcterms:W3CDTF">2015-03-05T11:14:05Z</dcterms:modified>
  <cp:category/>
  <cp:version/>
  <cp:contentType/>
  <cp:contentStatus/>
</cp:coreProperties>
</file>