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<sst xmlns="http://schemas.openxmlformats.org/spreadsheetml/2006/main" count="258" uniqueCount="82">
  <si>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</si>
  <si>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</si>
  <si>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</si>
  <si>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</si>
  <si>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</si>
  <si>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</si>
  <si>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provvisori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</si>
  <si>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</si>
  <si>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</si>
  <si>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</si>
  <si>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</si>
  <si>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</si>
  <si>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</si>
  <si>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</si>
  <si>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</si>
  <si>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</si>
  <si>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</si>
  <si>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</si>
  <si>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</si>
  <si>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</si>
  <si>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</si>
  <si>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</si>
  <si>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</si>
  <si>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</si>
  <si>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</si>
  <si>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</si>
  <si>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giugno 2014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</si>
  <si>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</si>
  <si>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</si>
  <si>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</si>
  <si>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</si>
  <si>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</si>
  <si>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</si>
  <si>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</si>
  <si>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</si>
  <si>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</si>
  <si>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</si>
  <si>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</si>
  <si>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</si>
  <si>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</si>
  <si>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</si>
  <si>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</si>
  <si>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</si>
  <si>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</si>
  <si>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</si>
  <si>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</si>
  <si>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</si>
  <si>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</si>
  <si>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</si>
  <si>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</si>
  <si>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</si>
  <si>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</si>
  <si>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</si>
  <si>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</si>
  <si>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</si>
  <si>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</si>
  <si>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</si>
  <si>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</si>
  <si>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</si>
  <si>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</si>
  <si>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</si>
  <si>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</si>
  <si>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</si>
  <si>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</si>
  <si>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</si>
  <si>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</si>
  <si>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</si>
  <si>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</si>
  <si>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</si>
  <si>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</si>
  <si>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</si>
  <si>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</si>
  <si>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</si>
  <si>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</si>
  <si>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</si>
  <si>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</si>
  <si>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</si>
  <si>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</si>
  <si>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</si>
  <si>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</si>
  <si>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</si>
  <si>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gennaio-giugno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</si>
</sst>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b/>
      <sz val="12"/>
      <color indexed="8"/>
      <name val="Calibri"/>
      <family val="0"/>
    </font>
    <font>
      <b/>
      <sz val="12"/>
      <color indexed="23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b/>
      <sz val="11"/>
      <color indexed="12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2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3" fillId="38" borderId="16" xfId="0" applyFont="1" applyFill="1" applyBorder="1" applyAlignment="1" applyProtection="1">
      <alignment horizontal="left"/>
      <protection/>
    </xf>
    <xf numFmtId="0" fontId="3" fillId="39" borderId="16" xfId="0" applyFont="1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/>
    </xf>
    <xf numFmtId="0" fontId="6" fillId="37" borderId="0" xfId="0" applyFont="1" applyFill="1" applyAlignment="1" applyProtection="1">
      <alignment horizontal="center"/>
      <protection/>
    </xf>
    <xf numFmtId="0" fontId="7" fillId="37" borderId="0" xfId="0" applyFont="1" applyFill="1" applyAlignment="1" applyProtection="1">
      <alignment horizontal="center"/>
      <protection/>
    </xf>
    <xf numFmtId="0" fontId="10" fillId="37" borderId="18" xfId="0" applyFont="1" applyFill="1" applyBorder="1" applyAlignment="1" applyProtection="1">
      <alignment horizontal="center"/>
      <protection/>
    </xf>
    <xf numFmtId="0" fontId="8" fillId="41" borderId="19" xfId="0" applyFont="1" applyFill="1" applyBorder="1" applyAlignment="1" applyProtection="1">
      <alignment horizontal="center"/>
      <protection/>
    </xf>
    <xf numFmtId="0" fontId="8" fillId="42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 wrapText="1"/>
      <protection/>
    </xf>
    <xf numFmtId="0" fontId="9" fillId="35" borderId="21" xfId="0" applyFont="1" applyFill="1" applyBorder="1" applyAlignment="1" applyProtection="1">
      <alignment horizontal="center" wrapText="1"/>
      <protection/>
    </xf>
    <xf numFmtId="0" fontId="8" fillId="35" borderId="22" xfId="0" applyFont="1" applyFill="1" applyBorder="1" applyAlignment="1" applyProtection="1">
      <alignment horizontal="center" textRotation="90" wrapText="1"/>
      <protection/>
    </xf>
    <xf numFmtId="0" fontId="8" fillId="35" borderId="23" xfId="0" applyFont="1" applyFill="1" applyBorder="1" applyAlignment="1" applyProtection="1">
      <alignment horizontal="center" textRotation="90" wrapText="1"/>
      <protection/>
    </xf>
    <xf numFmtId="0" fontId="9" fillId="35" borderId="24" xfId="0" applyFont="1" applyFill="1" applyBorder="1" applyAlignment="1" applyProtection="1">
      <alignment horizontal="center" wrapText="1"/>
      <protection/>
    </xf>
    <xf numFmtId="0" fontId="9" fillId="35" borderId="0" xfId="0" applyFont="1" applyFill="1" applyAlignment="1" applyProtection="1">
      <alignment horizontal="center" wrapText="1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5" borderId="12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/>
      <protection/>
    </xf>
    <xf numFmtId="4" fontId="0" fillId="35" borderId="12" xfId="0" applyNumberFormat="1" applyFont="1" applyFill="1" applyBorder="1" applyAlignment="1" applyProtection="1">
      <alignment horizontal="righ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33" borderId="27" xfId="0" applyNumberFormat="1" applyFont="1" applyFill="1" applyBorder="1" applyAlignment="1" applyProtection="1">
      <alignment horizontal="right"/>
      <protection locked="0"/>
    </xf>
    <xf numFmtId="4" fontId="0" fillId="35" borderId="28" xfId="0" applyNumberFormat="1" applyFont="1" applyFill="1" applyBorder="1" applyAlignment="1" applyProtection="1">
      <alignment horizontal="right"/>
      <protection/>
    </xf>
    <xf numFmtId="4" fontId="11" fillId="39" borderId="12" xfId="0" applyNumberFormat="1" applyFont="1" applyFill="1" applyBorder="1" applyAlignment="1" applyProtection="1">
      <alignment horizontal="right"/>
      <protection/>
    </xf>
    <xf numFmtId="4" fontId="11" fillId="39" borderId="28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/>
    </xf>
    <xf numFmtId="4" fontId="11" fillId="38" borderId="12" xfId="0" applyNumberFormat="1" applyFont="1" applyFill="1" applyBorder="1" applyAlignment="1" applyProtection="1">
      <alignment horizontal="right"/>
      <protection locked="0"/>
    </xf>
    <xf numFmtId="4" fontId="11" fillId="38" borderId="28" xfId="0" applyNumberFormat="1" applyFont="1" applyFill="1" applyBorder="1" applyAlignment="1" applyProtection="1">
      <alignment horizontal="right"/>
      <protection/>
    </xf>
    <xf numFmtId="4" fontId="11" fillId="38" borderId="26" xfId="0" applyNumberFormat="1" applyFont="1" applyFill="1" applyBorder="1" applyAlignment="1" applyProtection="1">
      <alignment horizontal="right"/>
      <protection/>
    </xf>
    <xf numFmtId="4" fontId="1" fillId="44" borderId="29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right"/>
      <protection/>
    </xf>
    <xf numFmtId="4" fontId="0" fillId="35" borderId="29" xfId="0" applyNumberFormat="1" applyFont="1" applyFill="1" applyBorder="1" applyAlignment="1" applyProtection="1">
      <alignment horizontal="right"/>
      <protection/>
    </xf>
    <xf numFmtId="4" fontId="0" fillId="44" borderId="29" xfId="0" applyNumberFormat="1" applyFont="1" applyFill="1" applyBorder="1" applyAlignment="1" applyProtection="1">
      <alignment horizontal="right"/>
      <protection locked="0"/>
    </xf>
    <xf numFmtId="4" fontId="11" fillId="40" borderId="29" xfId="0" applyNumberFormat="1" applyFont="1" applyFill="1" applyBorder="1" applyAlignment="1" applyProtection="1">
      <alignment horizontal="right"/>
      <protection/>
    </xf>
    <xf numFmtId="4" fontId="11" fillId="40" borderId="29" xfId="0" applyNumberFormat="1" applyFont="1" applyFill="1" applyBorder="1" applyAlignment="1" applyProtection="1">
      <alignment horizontal="right"/>
      <protection locked="0"/>
    </xf>
    <xf numFmtId="4" fontId="4" fillId="33" borderId="12" xfId="0" applyNumberFormat="1" applyFont="1" applyFill="1" applyBorder="1" applyAlignment="1" applyProtection="1">
      <alignment horizontal="right"/>
      <protection locked="0"/>
    </xf>
    <xf numFmtId="4" fontId="4" fillId="35" borderId="12" xfId="0" applyNumberFormat="1" applyFont="1" applyFill="1" applyBorder="1" applyAlignment="1" applyProtection="1">
      <alignment horizontal="right"/>
      <protection/>
    </xf>
    <xf numFmtId="4" fontId="4" fillId="0" borderId="26" xfId="0" applyNumberFormat="1" applyFont="1" applyFill="1" applyBorder="1" applyAlignment="1" applyProtection="1">
      <alignment/>
      <protection/>
    </xf>
    <xf numFmtId="4" fontId="4" fillId="35" borderId="12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33" borderId="27" xfId="0" applyNumberFormat="1" applyFont="1" applyFill="1" applyBorder="1" applyAlignment="1" applyProtection="1">
      <alignment horizontal="right"/>
      <protection locked="0"/>
    </xf>
    <xf numFmtId="4" fontId="4" fillId="35" borderId="28" xfId="0" applyNumberFormat="1" applyFont="1" applyFill="1" applyBorder="1" applyAlignment="1" applyProtection="1">
      <alignment horizontal="right"/>
      <protection/>
    </xf>
    <xf numFmtId="4" fontId="3" fillId="39" borderId="12" xfId="0" applyNumberFormat="1" applyFont="1" applyFill="1" applyBorder="1" applyAlignment="1" applyProtection="1">
      <alignment horizontal="right"/>
      <protection/>
    </xf>
    <xf numFmtId="4" fontId="3" fillId="39" borderId="28" xfId="0" applyNumberFormat="1" applyFont="1" applyFill="1" applyBorder="1" applyAlignment="1" applyProtection="1">
      <alignment horizontal="right"/>
      <protection/>
    </xf>
    <xf numFmtId="4" fontId="3" fillId="38" borderId="12" xfId="0" applyNumberFormat="1" applyFont="1" applyFill="1" applyBorder="1" applyAlignment="1" applyProtection="1">
      <alignment horizontal="right"/>
      <protection/>
    </xf>
    <xf numFmtId="4" fontId="3" fillId="38" borderId="12" xfId="0" applyNumberFormat="1" applyFont="1" applyFill="1" applyBorder="1" applyAlignment="1" applyProtection="1">
      <alignment horizontal="right"/>
      <protection locked="0"/>
    </xf>
    <xf numFmtId="4" fontId="3" fillId="38" borderId="28" xfId="0" applyNumberFormat="1" applyFont="1" applyFill="1" applyBorder="1" applyAlignment="1" applyProtection="1">
      <alignment horizontal="right"/>
      <protection/>
    </xf>
    <xf numFmtId="4" fontId="3" fillId="38" borderId="26" xfId="0" applyNumberFormat="1" applyFont="1" applyFill="1" applyBorder="1" applyAlignment="1" applyProtection="1">
      <alignment horizontal="right"/>
      <protection/>
    </xf>
    <xf numFmtId="4" fontId="27" fillId="44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4" fillId="35" borderId="29" xfId="0" applyNumberFormat="1" applyFont="1" applyFill="1" applyBorder="1" applyAlignment="1" applyProtection="1">
      <alignment horizontal="right"/>
      <protection/>
    </xf>
    <xf numFmtId="4" fontId="4" fillId="44" borderId="29" xfId="0" applyNumberFormat="1" applyFont="1" applyFill="1" applyBorder="1" applyAlignment="1" applyProtection="1">
      <alignment horizontal="right"/>
      <protection locked="0"/>
    </xf>
    <xf numFmtId="4" fontId="3" fillId="40" borderId="29" xfId="0" applyNumberFormat="1" applyFont="1" applyFill="1" applyBorder="1" applyAlignment="1" applyProtection="1">
      <alignment horizontal="right"/>
      <protection/>
    </xf>
    <xf numFmtId="4" fontId="3" fillId="40" borderId="29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808080"/>
      <rgbColor rgb="00333399"/>
      <rgbColor rgb="00FFCC99"/>
      <rgbColor rgb="00FFCC00"/>
      <rgbColor rgb="00FF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 thickBot="1">
      <c r="A3" s="11"/>
      <c r="B3" s="20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26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24.5" customHeight="1">
      <c r="A6" s="32"/>
      <c r="B6" s="33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34" t="s">
        <v>48</v>
      </c>
      <c r="B8" s="34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38">
        <v>4058</v>
      </c>
      <c r="D9" s="38">
        <v>0</v>
      </c>
      <c r="E9" s="38">
        <v>786</v>
      </c>
      <c r="F9" s="38">
        <v>0</v>
      </c>
      <c r="G9" s="38">
        <v>0</v>
      </c>
      <c r="H9" s="38">
        <v>0</v>
      </c>
      <c r="I9" s="39">
        <f aca="true" t="shared" si="0" ref="I9:I19">+H9-G9</f>
        <v>0</v>
      </c>
      <c r="J9" s="38">
        <v>2857</v>
      </c>
      <c r="K9" s="40">
        <v>44275.71</v>
      </c>
      <c r="L9" s="41">
        <f aca="true" t="shared" si="1" ref="L9:L26">C9+D9+E9+F9-(I9+J9)+K9</f>
        <v>46262.71</v>
      </c>
      <c r="M9" s="38">
        <v>610</v>
      </c>
      <c r="N9" s="42">
        <v>6281</v>
      </c>
      <c r="O9" s="38">
        <v>0</v>
      </c>
      <c r="P9" s="38">
        <v>0</v>
      </c>
      <c r="Q9" s="38">
        <v>0</v>
      </c>
      <c r="R9" s="38">
        <v>0</v>
      </c>
      <c r="S9" s="38">
        <v>37840.71</v>
      </c>
      <c r="T9" s="43">
        <v>1531</v>
      </c>
      <c r="U9" s="44">
        <f aca="true" t="shared" si="2" ref="U9:U19">SUM(M9:T9)</f>
        <v>46262.71</v>
      </c>
    </row>
    <row r="10" spans="1:21" ht="15" customHeight="1">
      <c r="A10" s="16">
        <v>2</v>
      </c>
      <c r="B10" s="16" t="s">
        <v>50</v>
      </c>
      <c r="C10" s="38">
        <v>17255</v>
      </c>
      <c r="D10" s="38">
        <v>0</v>
      </c>
      <c r="E10" s="38">
        <v>0</v>
      </c>
      <c r="F10" s="38">
        <v>5911</v>
      </c>
      <c r="G10" s="38">
        <v>10746</v>
      </c>
      <c r="H10" s="38">
        <v>7515</v>
      </c>
      <c r="I10" s="39">
        <f t="shared" si="0"/>
        <v>-3231</v>
      </c>
      <c r="J10" s="38">
        <v>25110</v>
      </c>
      <c r="K10" s="40">
        <v>5730</v>
      </c>
      <c r="L10" s="41">
        <f t="shared" si="1"/>
        <v>7017</v>
      </c>
      <c r="M10" s="38">
        <v>1360</v>
      </c>
      <c r="N10" s="42">
        <v>0</v>
      </c>
      <c r="O10" s="38">
        <v>5647</v>
      </c>
      <c r="P10" s="38">
        <v>0</v>
      </c>
      <c r="Q10" s="38">
        <v>0</v>
      </c>
      <c r="R10" s="38">
        <v>0</v>
      </c>
      <c r="S10" s="38">
        <v>0</v>
      </c>
      <c r="T10" s="43">
        <v>10</v>
      </c>
      <c r="U10" s="44">
        <f t="shared" si="2"/>
        <v>7017</v>
      </c>
    </row>
    <row r="11" spans="1:21" ht="15" customHeight="1">
      <c r="A11" s="17">
        <v>3</v>
      </c>
      <c r="B11" s="17" t="s">
        <v>51</v>
      </c>
      <c r="C11" s="38">
        <v>102685</v>
      </c>
      <c r="D11" s="38">
        <v>11879</v>
      </c>
      <c r="E11" s="38">
        <v>0</v>
      </c>
      <c r="F11" s="38">
        <v>135435</v>
      </c>
      <c r="G11" s="38">
        <v>56044</v>
      </c>
      <c r="H11" s="38">
        <v>104042</v>
      </c>
      <c r="I11" s="39">
        <f t="shared" si="0"/>
        <v>47998</v>
      </c>
      <c r="J11" s="38">
        <v>202001</v>
      </c>
      <c r="K11" s="40">
        <v>0</v>
      </c>
      <c r="L11" s="41">
        <f t="shared" si="1"/>
        <v>0</v>
      </c>
      <c r="M11" s="38">
        <v>0</v>
      </c>
      <c r="N11" s="42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43">
        <v>0</v>
      </c>
      <c r="U11" s="44">
        <f t="shared" si="2"/>
        <v>0</v>
      </c>
    </row>
    <row r="12" spans="1:21" ht="15" customHeight="1">
      <c r="A12" s="16">
        <v>4</v>
      </c>
      <c r="B12" s="16" t="s">
        <v>52</v>
      </c>
      <c r="C12" s="38">
        <v>9095</v>
      </c>
      <c r="D12" s="38">
        <v>35553</v>
      </c>
      <c r="E12" s="38">
        <v>0</v>
      </c>
      <c r="F12" s="38">
        <v>0</v>
      </c>
      <c r="G12" s="38">
        <v>29077</v>
      </c>
      <c r="H12" s="38">
        <v>29728</v>
      </c>
      <c r="I12" s="39">
        <f t="shared" si="0"/>
        <v>651</v>
      </c>
      <c r="J12" s="38">
        <v>43997</v>
      </c>
      <c r="K12" s="40">
        <v>0</v>
      </c>
      <c r="L12" s="41">
        <f t="shared" si="1"/>
        <v>0</v>
      </c>
      <c r="M12" s="38">
        <v>0</v>
      </c>
      <c r="N12" s="42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43">
        <v>0</v>
      </c>
      <c r="U12" s="44">
        <f t="shared" si="2"/>
        <v>0</v>
      </c>
    </row>
    <row r="13" spans="1:21" ht="15" customHeight="1">
      <c r="A13" s="16">
        <v>5</v>
      </c>
      <c r="B13" s="16" t="s">
        <v>53</v>
      </c>
      <c r="C13" s="38">
        <v>22160</v>
      </c>
      <c r="D13" s="38">
        <v>0</v>
      </c>
      <c r="E13" s="38">
        <v>0</v>
      </c>
      <c r="F13" s="38">
        <v>0</v>
      </c>
      <c r="G13" s="38">
        <v>39264</v>
      </c>
      <c r="H13" s="38">
        <v>18196</v>
      </c>
      <c r="I13" s="39">
        <f t="shared" si="0"/>
        <v>-21068</v>
      </c>
      <c r="J13" s="38">
        <v>29474</v>
      </c>
      <c r="K13" s="40">
        <v>23772</v>
      </c>
      <c r="L13" s="41">
        <f t="shared" si="1"/>
        <v>37526</v>
      </c>
      <c r="M13" s="38">
        <v>0</v>
      </c>
      <c r="N13" s="42">
        <v>0</v>
      </c>
      <c r="O13" s="38">
        <v>0</v>
      </c>
      <c r="P13" s="38">
        <v>0</v>
      </c>
      <c r="Q13" s="38">
        <v>24960</v>
      </c>
      <c r="R13" s="38">
        <v>12566</v>
      </c>
      <c r="S13" s="38">
        <v>0</v>
      </c>
      <c r="T13" s="43">
        <v>0</v>
      </c>
      <c r="U13" s="44">
        <f t="shared" si="2"/>
        <v>37526</v>
      </c>
    </row>
    <row r="14" spans="1:21" ht="15" customHeight="1">
      <c r="A14" s="16">
        <v>6</v>
      </c>
      <c r="B14" s="16" t="s">
        <v>54</v>
      </c>
      <c r="C14" s="38">
        <v>16247</v>
      </c>
      <c r="D14" s="38">
        <v>0</v>
      </c>
      <c r="E14" s="38">
        <v>0</v>
      </c>
      <c r="F14" s="38">
        <v>0</v>
      </c>
      <c r="G14" s="38">
        <v>7450</v>
      </c>
      <c r="H14" s="38">
        <v>9484</v>
      </c>
      <c r="I14" s="39">
        <f t="shared" si="0"/>
        <v>2034</v>
      </c>
      <c r="J14" s="38">
        <v>15142</v>
      </c>
      <c r="K14" s="40">
        <v>10678</v>
      </c>
      <c r="L14" s="41">
        <f t="shared" si="1"/>
        <v>9749</v>
      </c>
      <c r="M14" s="38">
        <v>9472</v>
      </c>
      <c r="N14" s="42">
        <v>0</v>
      </c>
      <c r="O14" s="38">
        <v>0</v>
      </c>
      <c r="P14" s="38">
        <v>0</v>
      </c>
      <c r="Q14" s="38">
        <v>0</v>
      </c>
      <c r="R14" s="38">
        <v>0</v>
      </c>
      <c r="S14" s="38">
        <v>277</v>
      </c>
      <c r="T14" s="43">
        <v>0</v>
      </c>
      <c r="U14" s="44">
        <f t="shared" si="2"/>
        <v>9749</v>
      </c>
    </row>
    <row r="15" spans="1:21" ht="15" customHeight="1">
      <c r="A15" s="16">
        <v>7</v>
      </c>
      <c r="B15" s="16" t="s">
        <v>55</v>
      </c>
      <c r="C15" s="38">
        <v>6982</v>
      </c>
      <c r="D15" s="38">
        <v>0</v>
      </c>
      <c r="E15" s="38">
        <v>0</v>
      </c>
      <c r="F15" s="38">
        <v>8493.29</v>
      </c>
      <c r="G15" s="38">
        <v>10539.88</v>
      </c>
      <c r="H15" s="38">
        <v>14057.53</v>
      </c>
      <c r="I15" s="39">
        <f t="shared" si="0"/>
        <v>3517.6500000000015</v>
      </c>
      <c r="J15" s="38">
        <v>9741.64</v>
      </c>
      <c r="K15" s="40">
        <v>0</v>
      </c>
      <c r="L15" s="41">
        <f t="shared" si="1"/>
        <v>2216</v>
      </c>
      <c r="M15" s="38">
        <v>0</v>
      </c>
      <c r="N15" s="42">
        <v>0</v>
      </c>
      <c r="O15" s="38">
        <v>0</v>
      </c>
      <c r="P15" s="38">
        <v>0</v>
      </c>
      <c r="Q15" s="38">
        <v>0</v>
      </c>
      <c r="R15" s="38">
        <v>0</v>
      </c>
      <c r="S15" s="38">
        <v>2216</v>
      </c>
      <c r="T15" s="43">
        <v>0</v>
      </c>
      <c r="U15" s="44">
        <f t="shared" si="2"/>
        <v>2216</v>
      </c>
    </row>
    <row r="16" spans="1:21" ht="15" customHeight="1">
      <c r="A16" s="16">
        <v>8</v>
      </c>
      <c r="B16" s="16" t="s">
        <v>56</v>
      </c>
      <c r="C16" s="38">
        <v>3904</v>
      </c>
      <c r="D16" s="38">
        <v>3096.76</v>
      </c>
      <c r="E16" s="38">
        <v>0</v>
      </c>
      <c r="F16" s="38">
        <v>0</v>
      </c>
      <c r="G16" s="38">
        <v>38814.14</v>
      </c>
      <c r="H16" s="38">
        <v>32727.93</v>
      </c>
      <c r="I16" s="39">
        <f t="shared" si="0"/>
        <v>-6086.209999999999</v>
      </c>
      <c r="J16" s="38">
        <v>5223.47</v>
      </c>
      <c r="K16" s="40">
        <v>7652</v>
      </c>
      <c r="L16" s="41">
        <f t="shared" si="1"/>
        <v>15515.5</v>
      </c>
      <c r="M16" s="38">
        <v>0</v>
      </c>
      <c r="N16" s="42">
        <v>1646.49</v>
      </c>
      <c r="O16" s="38">
        <v>5176</v>
      </c>
      <c r="P16" s="38">
        <v>0</v>
      </c>
      <c r="Q16" s="38">
        <v>3122</v>
      </c>
      <c r="R16" s="38">
        <v>0</v>
      </c>
      <c r="S16" s="38">
        <v>5571</v>
      </c>
      <c r="T16" s="43">
        <v>0</v>
      </c>
      <c r="U16" s="44">
        <f t="shared" si="2"/>
        <v>15515.49</v>
      </c>
    </row>
    <row r="17" spans="1:21" ht="15" customHeight="1">
      <c r="A17" s="16">
        <v>9</v>
      </c>
      <c r="B17" s="16" t="s">
        <v>57</v>
      </c>
      <c r="C17" s="38">
        <v>0</v>
      </c>
      <c r="D17" s="38">
        <v>0</v>
      </c>
      <c r="E17" s="38">
        <v>2224</v>
      </c>
      <c r="F17" s="38">
        <v>0</v>
      </c>
      <c r="G17" s="38">
        <v>8883</v>
      </c>
      <c r="H17" s="38">
        <v>8387</v>
      </c>
      <c r="I17" s="39">
        <f t="shared" si="0"/>
        <v>-496</v>
      </c>
      <c r="J17" s="38">
        <v>2720</v>
      </c>
      <c r="K17" s="40">
        <v>0</v>
      </c>
      <c r="L17" s="41">
        <f t="shared" si="1"/>
        <v>0</v>
      </c>
      <c r="M17" s="38">
        <v>0</v>
      </c>
      <c r="N17" s="42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43">
        <v>0</v>
      </c>
      <c r="U17" s="44">
        <f t="shared" si="2"/>
        <v>0</v>
      </c>
    </row>
    <row r="18" spans="1:21" ht="15" customHeight="1">
      <c r="A18" s="16">
        <v>10</v>
      </c>
      <c r="B18" s="16" t="s">
        <v>58</v>
      </c>
      <c r="C18" s="38"/>
      <c r="D18" s="38"/>
      <c r="E18" s="38"/>
      <c r="F18" s="38"/>
      <c r="G18" s="38"/>
      <c r="H18" s="38"/>
      <c r="I18" s="39">
        <f t="shared" si="0"/>
        <v>0</v>
      </c>
      <c r="J18" s="38"/>
      <c r="K18" s="40"/>
      <c r="L18" s="41">
        <f t="shared" si="1"/>
        <v>0</v>
      </c>
      <c r="M18" s="38"/>
      <c r="N18" s="42"/>
      <c r="O18" s="38"/>
      <c r="P18" s="38"/>
      <c r="Q18" s="38"/>
      <c r="R18" s="38"/>
      <c r="S18" s="38"/>
      <c r="T18" s="43"/>
      <c r="U18" s="44">
        <f t="shared" si="2"/>
        <v>0</v>
      </c>
    </row>
    <row r="19" spans="1:21" ht="15" customHeight="1">
      <c r="A19" s="16">
        <v>11</v>
      </c>
      <c r="B19" s="16" t="s">
        <v>59</v>
      </c>
      <c r="C19" s="38">
        <v>0</v>
      </c>
      <c r="D19" s="38">
        <v>0</v>
      </c>
      <c r="E19" s="38">
        <v>0</v>
      </c>
      <c r="F19" s="38">
        <v>14829.67</v>
      </c>
      <c r="G19" s="38">
        <v>20059.23</v>
      </c>
      <c r="H19" s="38">
        <v>25128.04</v>
      </c>
      <c r="I19" s="39">
        <f t="shared" si="0"/>
        <v>5068.810000000001</v>
      </c>
      <c r="J19" s="38">
        <v>5795.45</v>
      </c>
      <c r="K19" s="40">
        <v>5949.42</v>
      </c>
      <c r="L19" s="41">
        <f t="shared" si="1"/>
        <v>9914.829999999998</v>
      </c>
      <c r="M19" s="38">
        <v>0</v>
      </c>
      <c r="N19" s="42">
        <v>0</v>
      </c>
      <c r="O19" s="38">
        <v>0</v>
      </c>
      <c r="P19" s="38">
        <v>0</v>
      </c>
      <c r="Q19" s="38">
        <v>2193.91</v>
      </c>
      <c r="R19" s="38">
        <v>3920.21</v>
      </c>
      <c r="S19" s="38">
        <v>3800.71</v>
      </c>
      <c r="T19" s="43">
        <v>0</v>
      </c>
      <c r="U19" s="44">
        <f t="shared" si="2"/>
        <v>9914.83</v>
      </c>
    </row>
    <row r="20" spans="1:21" ht="15" customHeight="1">
      <c r="A20" s="18"/>
      <c r="B20" s="18" t="s">
        <v>60</v>
      </c>
      <c r="C20" s="47">
        <f aca="true" t="shared" si="3" ref="C20:K20">SUM(C9:C19)</f>
        <v>182386</v>
      </c>
      <c r="D20" s="47">
        <f t="shared" si="3"/>
        <v>50528.76</v>
      </c>
      <c r="E20" s="47">
        <f t="shared" si="3"/>
        <v>3010</v>
      </c>
      <c r="F20" s="47">
        <f t="shared" si="3"/>
        <v>164668.96000000002</v>
      </c>
      <c r="G20" s="47">
        <f t="shared" si="3"/>
        <v>220877.25000000003</v>
      </c>
      <c r="H20" s="47">
        <f t="shared" si="3"/>
        <v>249265.5</v>
      </c>
      <c r="I20" s="47">
        <f t="shared" si="3"/>
        <v>28388.250000000004</v>
      </c>
      <c r="J20" s="47">
        <f t="shared" si="3"/>
        <v>342061.56</v>
      </c>
      <c r="K20" s="47">
        <f t="shared" si="3"/>
        <v>98057.12999999999</v>
      </c>
      <c r="L20" s="48">
        <f t="shared" si="1"/>
        <v>128201.04000000002</v>
      </c>
      <c r="M20" s="47">
        <f aca="true" t="shared" si="4" ref="M20:U20">SUM(M9:M19)</f>
        <v>11442</v>
      </c>
      <c r="N20" s="47">
        <f t="shared" si="4"/>
        <v>7927.49</v>
      </c>
      <c r="O20" s="47">
        <f t="shared" si="4"/>
        <v>10823</v>
      </c>
      <c r="P20" s="47">
        <f t="shared" si="4"/>
        <v>0</v>
      </c>
      <c r="Q20" s="47">
        <f t="shared" si="4"/>
        <v>30275.91</v>
      </c>
      <c r="R20" s="47">
        <f t="shared" si="4"/>
        <v>16486.21</v>
      </c>
      <c r="S20" s="47">
        <f t="shared" si="4"/>
        <v>49705.42</v>
      </c>
      <c r="T20" s="47">
        <f t="shared" si="4"/>
        <v>1541</v>
      </c>
      <c r="U20" s="49">
        <f t="shared" si="4"/>
        <v>128201.03</v>
      </c>
    </row>
    <row r="21" spans="1:21" ht="15" customHeight="1">
      <c r="A21" s="16">
        <v>12</v>
      </c>
      <c r="B21" s="16" t="s">
        <v>61</v>
      </c>
      <c r="C21" s="38">
        <v>0</v>
      </c>
      <c r="D21" s="38">
        <v>19317</v>
      </c>
      <c r="E21" s="38">
        <v>0</v>
      </c>
      <c r="F21" s="38">
        <v>0</v>
      </c>
      <c r="G21" s="38">
        <v>8795</v>
      </c>
      <c r="H21" s="38">
        <v>9786</v>
      </c>
      <c r="I21" s="39">
        <f>+H21-G21</f>
        <v>991</v>
      </c>
      <c r="J21" s="38">
        <v>18466</v>
      </c>
      <c r="K21" s="40">
        <v>27283</v>
      </c>
      <c r="L21" s="41">
        <f t="shared" si="1"/>
        <v>27143</v>
      </c>
      <c r="M21" s="38">
        <v>11759</v>
      </c>
      <c r="N21" s="42">
        <v>0</v>
      </c>
      <c r="O21" s="38">
        <v>14802</v>
      </c>
      <c r="P21" s="38">
        <v>0</v>
      </c>
      <c r="Q21" s="38">
        <v>0</v>
      </c>
      <c r="R21" s="38">
        <v>0</v>
      </c>
      <c r="S21" s="38">
        <v>582</v>
      </c>
      <c r="T21" s="43">
        <v>0</v>
      </c>
      <c r="U21" s="44">
        <f>SUM(M21:T21)</f>
        <v>27143</v>
      </c>
    </row>
    <row r="22" spans="1:21" ht="15" customHeight="1">
      <c r="A22" s="16">
        <v>13</v>
      </c>
      <c r="B22" s="16" t="s">
        <v>62</v>
      </c>
      <c r="C22" s="38">
        <v>0</v>
      </c>
      <c r="D22" s="38">
        <v>901</v>
      </c>
      <c r="E22" s="38">
        <v>0</v>
      </c>
      <c r="F22" s="38">
        <v>4003</v>
      </c>
      <c r="G22" s="38">
        <v>82619</v>
      </c>
      <c r="H22" s="38">
        <v>73545</v>
      </c>
      <c r="I22" s="39">
        <f>+H22-G22</f>
        <v>-9074</v>
      </c>
      <c r="J22" s="38">
        <v>6252</v>
      </c>
      <c r="K22" s="40">
        <v>46301</v>
      </c>
      <c r="L22" s="41">
        <f t="shared" si="1"/>
        <v>54027</v>
      </c>
      <c r="M22" s="38">
        <v>8901</v>
      </c>
      <c r="N22" s="42">
        <v>0</v>
      </c>
      <c r="O22" s="38">
        <v>38265</v>
      </c>
      <c r="P22" s="38">
        <v>0</v>
      </c>
      <c r="Q22" s="38">
        <v>2020</v>
      </c>
      <c r="R22" s="38">
        <v>2617</v>
      </c>
      <c r="S22" s="38">
        <v>0</v>
      </c>
      <c r="T22" s="43">
        <v>2224</v>
      </c>
      <c r="U22" s="44">
        <f>SUM(M22:T22)</f>
        <v>54027</v>
      </c>
    </row>
    <row r="23" spans="1:21" ht="15" customHeight="1">
      <c r="A23" s="16">
        <v>14</v>
      </c>
      <c r="B23" s="16" t="s">
        <v>63</v>
      </c>
      <c r="C23" s="38">
        <v>0</v>
      </c>
      <c r="D23" s="38">
        <v>0</v>
      </c>
      <c r="E23" s="38">
        <v>5697</v>
      </c>
      <c r="F23" s="38">
        <v>2214</v>
      </c>
      <c r="G23" s="38">
        <v>28856</v>
      </c>
      <c r="H23" s="38">
        <v>22395</v>
      </c>
      <c r="I23" s="39">
        <f>+H23-G23</f>
        <v>-6461</v>
      </c>
      <c r="J23" s="38">
        <v>36240</v>
      </c>
      <c r="K23" s="40">
        <v>23431</v>
      </c>
      <c r="L23" s="41">
        <f t="shared" si="1"/>
        <v>1563</v>
      </c>
      <c r="M23" s="38">
        <v>0</v>
      </c>
      <c r="N23" s="42">
        <v>0</v>
      </c>
      <c r="O23" s="38">
        <v>0</v>
      </c>
      <c r="P23" s="38">
        <v>0</v>
      </c>
      <c r="Q23" s="38">
        <v>1563</v>
      </c>
      <c r="R23" s="38">
        <v>0</v>
      </c>
      <c r="S23" s="38">
        <v>0</v>
      </c>
      <c r="T23" s="43">
        <v>0</v>
      </c>
      <c r="U23" s="44">
        <f>SUM(M23:T23)</f>
        <v>1563</v>
      </c>
    </row>
    <row r="24" spans="1:21" ht="15" customHeight="1">
      <c r="A24" s="18"/>
      <c r="B24" s="18" t="s">
        <v>64</v>
      </c>
      <c r="C24" s="47">
        <f aca="true" t="shared" si="5" ref="C24:K24">SUM(C21:C23)</f>
        <v>0</v>
      </c>
      <c r="D24" s="47">
        <f t="shared" si="5"/>
        <v>20218</v>
      </c>
      <c r="E24" s="47">
        <f t="shared" si="5"/>
        <v>5697</v>
      </c>
      <c r="F24" s="47">
        <f t="shared" si="5"/>
        <v>6217</v>
      </c>
      <c r="G24" s="47">
        <f t="shared" si="5"/>
        <v>120270</v>
      </c>
      <c r="H24" s="47">
        <f t="shared" si="5"/>
        <v>105726</v>
      </c>
      <c r="I24" s="47">
        <f t="shared" si="5"/>
        <v>-14544</v>
      </c>
      <c r="J24" s="47">
        <f t="shared" si="5"/>
        <v>60958</v>
      </c>
      <c r="K24" s="50">
        <f t="shared" si="5"/>
        <v>97015</v>
      </c>
      <c r="L24" s="48">
        <f t="shared" si="1"/>
        <v>82733</v>
      </c>
      <c r="M24" s="47">
        <f aca="true" t="shared" si="6" ref="M24:U24">SUM(M21:M23)</f>
        <v>20660</v>
      </c>
      <c r="N24" s="47">
        <f t="shared" si="6"/>
        <v>0</v>
      </c>
      <c r="O24" s="47">
        <f t="shared" si="6"/>
        <v>53067</v>
      </c>
      <c r="P24" s="47">
        <f t="shared" si="6"/>
        <v>0</v>
      </c>
      <c r="Q24" s="47">
        <f t="shared" si="6"/>
        <v>3583</v>
      </c>
      <c r="R24" s="47">
        <f t="shared" si="6"/>
        <v>2617</v>
      </c>
      <c r="S24" s="47">
        <f t="shared" si="6"/>
        <v>582</v>
      </c>
      <c r="T24" s="47">
        <f t="shared" si="6"/>
        <v>2224</v>
      </c>
      <c r="U24" s="49">
        <f t="shared" si="6"/>
        <v>82733</v>
      </c>
    </row>
    <row r="25" spans="1:21" ht="15" customHeight="1">
      <c r="A25" s="16">
        <v>15</v>
      </c>
      <c r="B25" s="16" t="s">
        <v>65</v>
      </c>
      <c r="C25" s="38">
        <v>10659</v>
      </c>
      <c r="D25" s="38">
        <v>798.01</v>
      </c>
      <c r="E25" s="38">
        <v>1147.78</v>
      </c>
      <c r="F25" s="38">
        <v>0</v>
      </c>
      <c r="G25" s="38">
        <v>0</v>
      </c>
      <c r="H25" s="38">
        <v>0</v>
      </c>
      <c r="I25" s="39">
        <f>+H25-G25</f>
        <v>0</v>
      </c>
      <c r="J25" s="38">
        <v>798.01</v>
      </c>
      <c r="K25" s="40">
        <v>0</v>
      </c>
      <c r="L25" s="41">
        <f t="shared" si="1"/>
        <v>11806.78</v>
      </c>
      <c r="M25" s="38">
        <v>0</v>
      </c>
      <c r="N25" s="42">
        <v>0</v>
      </c>
      <c r="O25" s="38">
        <v>0</v>
      </c>
      <c r="P25" s="38">
        <v>0</v>
      </c>
      <c r="Q25" s="38">
        <v>0</v>
      </c>
      <c r="R25" s="38">
        <v>0</v>
      </c>
      <c r="S25" s="38">
        <v>11806.78</v>
      </c>
      <c r="T25" s="43">
        <v>0</v>
      </c>
      <c r="U25" s="44">
        <f>SUM(M25:T25)</f>
        <v>11806.78</v>
      </c>
    </row>
    <row r="26" spans="1:21" ht="15" customHeight="1">
      <c r="A26" s="16">
        <v>16</v>
      </c>
      <c r="B26" s="16" t="s">
        <v>66</v>
      </c>
      <c r="C26" s="38">
        <v>0</v>
      </c>
      <c r="D26" s="38">
        <v>2597</v>
      </c>
      <c r="E26" s="38">
        <v>0</v>
      </c>
      <c r="F26" s="38">
        <v>0</v>
      </c>
      <c r="G26" s="38">
        <v>1748</v>
      </c>
      <c r="H26" s="38">
        <v>1111</v>
      </c>
      <c r="I26" s="39">
        <f>+H26-G26</f>
        <v>-637</v>
      </c>
      <c r="J26" s="38">
        <v>3234</v>
      </c>
      <c r="K26" s="40">
        <v>3234</v>
      </c>
      <c r="L26" s="41">
        <f t="shared" si="1"/>
        <v>3234</v>
      </c>
      <c r="M26" s="38">
        <v>3234</v>
      </c>
      <c r="N26" s="42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43">
        <v>0</v>
      </c>
      <c r="U26" s="44">
        <f>SUM(M26:T26)</f>
        <v>3234</v>
      </c>
    </row>
    <row r="27" spans="1:21" ht="15" customHeight="1">
      <c r="A27" s="18"/>
      <c r="B27" s="18" t="s">
        <v>67</v>
      </c>
      <c r="C27" s="47">
        <f aca="true" t="shared" si="7" ref="C27:I27">SUM(C25:C26)</f>
        <v>10659</v>
      </c>
      <c r="D27" s="47">
        <f t="shared" si="7"/>
        <v>3395.01</v>
      </c>
      <c r="E27" s="47">
        <f t="shared" si="7"/>
        <v>1147.78</v>
      </c>
      <c r="F27" s="47">
        <f t="shared" si="7"/>
        <v>0</v>
      </c>
      <c r="G27" s="47">
        <f t="shared" si="7"/>
        <v>1748</v>
      </c>
      <c r="H27" s="47">
        <f t="shared" si="7"/>
        <v>1111</v>
      </c>
      <c r="I27" s="47">
        <f t="shared" si="7"/>
        <v>-637</v>
      </c>
      <c r="J27" s="47">
        <f>K27+L27-(C27+D27+E27+F27)</f>
        <v>3871</v>
      </c>
      <c r="K27" s="47">
        <f>SUM(J25:J26)</f>
        <v>4032.01</v>
      </c>
      <c r="L27" s="47">
        <f aca="true" t="shared" si="8" ref="L27:U27">SUM(L25:L26)</f>
        <v>15040.78</v>
      </c>
      <c r="M27" s="47">
        <f t="shared" si="8"/>
        <v>3234</v>
      </c>
      <c r="N27" s="47">
        <f t="shared" si="8"/>
        <v>0</v>
      </c>
      <c r="O27" s="47">
        <f t="shared" si="8"/>
        <v>0</v>
      </c>
      <c r="P27" s="47">
        <f t="shared" si="8"/>
        <v>0</v>
      </c>
      <c r="Q27" s="47">
        <f t="shared" si="8"/>
        <v>0</v>
      </c>
      <c r="R27" s="47">
        <f t="shared" si="8"/>
        <v>0</v>
      </c>
      <c r="S27" s="47">
        <f t="shared" si="8"/>
        <v>11806.78</v>
      </c>
      <c r="T27" s="47">
        <f t="shared" si="8"/>
        <v>0</v>
      </c>
      <c r="U27" s="49">
        <f t="shared" si="8"/>
        <v>15040.78</v>
      </c>
    </row>
    <row r="28" spans="1:21" ht="15" customHeight="1">
      <c r="A28" s="19"/>
      <c r="B28" s="19" t="s">
        <v>68</v>
      </c>
      <c r="C28" s="45">
        <f aca="true" t="shared" si="9" ref="C28:U28">+C20+C24+C27</f>
        <v>193045</v>
      </c>
      <c r="D28" s="45">
        <f t="shared" si="9"/>
        <v>74141.77</v>
      </c>
      <c r="E28" s="45">
        <f t="shared" si="9"/>
        <v>9854.78</v>
      </c>
      <c r="F28" s="45">
        <f t="shared" si="9"/>
        <v>170885.96000000002</v>
      </c>
      <c r="G28" s="45">
        <f t="shared" si="9"/>
        <v>342895.25</v>
      </c>
      <c r="H28" s="45">
        <f t="shared" si="9"/>
        <v>356102.5</v>
      </c>
      <c r="I28" s="45">
        <f t="shared" si="9"/>
        <v>13207.250000000004</v>
      </c>
      <c r="J28" s="45">
        <f t="shared" si="9"/>
        <v>406890.56</v>
      </c>
      <c r="K28" s="45">
        <f t="shared" si="9"/>
        <v>199104.14</v>
      </c>
      <c r="L28" s="45">
        <f t="shared" si="9"/>
        <v>225974.82000000004</v>
      </c>
      <c r="M28" s="45">
        <f t="shared" si="9"/>
        <v>35336</v>
      </c>
      <c r="N28" s="45">
        <f t="shared" si="9"/>
        <v>7927.49</v>
      </c>
      <c r="O28" s="45">
        <f t="shared" si="9"/>
        <v>63890</v>
      </c>
      <c r="P28" s="45">
        <f t="shared" si="9"/>
        <v>0</v>
      </c>
      <c r="Q28" s="45">
        <f t="shared" si="9"/>
        <v>33858.91</v>
      </c>
      <c r="R28" s="45">
        <f t="shared" si="9"/>
        <v>19103.21</v>
      </c>
      <c r="S28" s="45">
        <f t="shared" si="9"/>
        <v>62094.2</v>
      </c>
      <c r="T28" s="45">
        <f t="shared" si="9"/>
        <v>3765</v>
      </c>
      <c r="U28" s="46">
        <f t="shared" si="9"/>
        <v>225974.81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2"/>
      <c r="B3" s="2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26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36.5" customHeight="1">
      <c r="A6" s="35"/>
      <c r="B6" s="3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34" t="s">
        <v>69</v>
      </c>
      <c r="B8" s="34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51"/>
      <c r="D9" s="52">
        <v>29336</v>
      </c>
      <c r="E9" s="52">
        <v>0</v>
      </c>
      <c r="F9" s="52">
        <v>0</v>
      </c>
      <c r="G9" s="53">
        <v>12696</v>
      </c>
      <c r="H9" s="52">
        <v>18947</v>
      </c>
      <c r="I9" s="54">
        <f aca="true" t="shared" si="0" ref="I9:I17">+H9-G9</f>
        <v>6251</v>
      </c>
      <c r="J9" s="55"/>
      <c r="K9" s="53">
        <v>75170</v>
      </c>
      <c r="L9" s="54">
        <f aca="true" t="shared" si="1" ref="L9:L17">+C9+D9+E9+F9-I9-J9+K9</f>
        <v>98255</v>
      </c>
      <c r="M9" s="53">
        <v>0</v>
      </c>
      <c r="N9" s="55"/>
      <c r="O9" s="53">
        <v>35055</v>
      </c>
      <c r="P9" s="53">
        <v>0</v>
      </c>
      <c r="Q9" s="53">
        <v>24437</v>
      </c>
      <c r="R9" s="53">
        <v>3172</v>
      </c>
      <c r="S9" s="53">
        <v>0</v>
      </c>
      <c r="T9" s="53">
        <v>35591</v>
      </c>
      <c r="U9" s="54">
        <f aca="true" t="shared" si="2" ref="U9:U17">SUM(M9:T9)</f>
        <v>98255</v>
      </c>
    </row>
    <row r="10" spans="1:21" ht="15" customHeight="1">
      <c r="A10" s="1">
        <v>18</v>
      </c>
      <c r="B10" s="1" t="s">
        <v>71</v>
      </c>
      <c r="C10" s="51"/>
      <c r="D10" s="52">
        <v>28743</v>
      </c>
      <c r="E10" s="52">
        <v>0</v>
      </c>
      <c r="F10" s="52">
        <v>4786</v>
      </c>
      <c r="G10" s="53">
        <v>17842.58</v>
      </c>
      <c r="H10" s="52">
        <v>17395.34</v>
      </c>
      <c r="I10" s="54">
        <f t="shared" si="0"/>
        <v>-447.2400000000016</v>
      </c>
      <c r="J10" s="55"/>
      <c r="K10" s="53">
        <v>48516</v>
      </c>
      <c r="L10" s="54">
        <f t="shared" si="1"/>
        <v>82492.24</v>
      </c>
      <c r="M10" s="53">
        <v>1</v>
      </c>
      <c r="N10" s="55"/>
      <c r="O10" s="53">
        <v>29773</v>
      </c>
      <c r="P10" s="53">
        <v>0</v>
      </c>
      <c r="Q10" s="53">
        <v>18503</v>
      </c>
      <c r="R10" s="53">
        <v>0</v>
      </c>
      <c r="S10" s="53">
        <v>522.24</v>
      </c>
      <c r="T10" s="53">
        <v>33693</v>
      </c>
      <c r="U10" s="54">
        <f t="shared" si="2"/>
        <v>82492.23999999999</v>
      </c>
    </row>
    <row r="11" spans="1:21" ht="15" customHeight="1">
      <c r="A11" s="1">
        <v>19</v>
      </c>
      <c r="B11" s="1" t="s">
        <v>72</v>
      </c>
      <c r="C11" s="51"/>
      <c r="D11" s="52">
        <v>5821.97</v>
      </c>
      <c r="E11" s="52">
        <v>0</v>
      </c>
      <c r="F11" s="52">
        <v>0</v>
      </c>
      <c r="G11" s="53">
        <v>6923.41</v>
      </c>
      <c r="H11" s="52">
        <v>7696.05</v>
      </c>
      <c r="I11" s="54">
        <f t="shared" si="0"/>
        <v>772.6400000000003</v>
      </c>
      <c r="J11" s="55"/>
      <c r="K11" s="53">
        <v>11676</v>
      </c>
      <c r="L11" s="54">
        <f t="shared" si="1"/>
        <v>16725.33</v>
      </c>
      <c r="M11" s="53">
        <v>0</v>
      </c>
      <c r="N11" s="55"/>
      <c r="O11" s="53">
        <v>5586</v>
      </c>
      <c r="P11" s="53">
        <v>0</v>
      </c>
      <c r="Q11" s="53">
        <v>0</v>
      </c>
      <c r="R11" s="53">
        <v>0</v>
      </c>
      <c r="S11" s="53">
        <v>0</v>
      </c>
      <c r="T11" s="53">
        <v>11139.33</v>
      </c>
      <c r="U11" s="54">
        <f t="shared" si="2"/>
        <v>16725.33</v>
      </c>
    </row>
    <row r="12" spans="1:21" ht="15" customHeight="1">
      <c r="A12" s="1">
        <v>20</v>
      </c>
      <c r="B12" s="1" t="s">
        <v>73</v>
      </c>
      <c r="C12" s="51"/>
      <c r="D12" s="52">
        <v>17935</v>
      </c>
      <c r="E12" s="52">
        <v>0</v>
      </c>
      <c r="F12" s="52">
        <v>21335</v>
      </c>
      <c r="G12" s="53">
        <v>14416</v>
      </c>
      <c r="H12" s="52">
        <v>17404</v>
      </c>
      <c r="I12" s="54">
        <f t="shared" si="0"/>
        <v>2988</v>
      </c>
      <c r="J12" s="55"/>
      <c r="K12" s="53">
        <v>25645</v>
      </c>
      <c r="L12" s="54">
        <f t="shared" si="1"/>
        <v>61927</v>
      </c>
      <c r="M12" s="53">
        <v>17797</v>
      </c>
      <c r="N12" s="55"/>
      <c r="O12" s="53">
        <v>11444</v>
      </c>
      <c r="P12" s="53">
        <v>0</v>
      </c>
      <c r="Q12" s="53">
        <v>32686</v>
      </c>
      <c r="R12" s="53">
        <v>0</v>
      </c>
      <c r="S12" s="53">
        <v>0</v>
      </c>
      <c r="T12" s="53">
        <v>0</v>
      </c>
      <c r="U12" s="54">
        <f t="shared" si="2"/>
        <v>61927</v>
      </c>
    </row>
    <row r="13" spans="1:21" ht="15" customHeight="1">
      <c r="A13" s="1">
        <v>21</v>
      </c>
      <c r="B13" s="1" t="s">
        <v>74</v>
      </c>
      <c r="C13" s="51"/>
      <c r="D13" s="52">
        <v>3826</v>
      </c>
      <c r="E13" s="52">
        <v>0</v>
      </c>
      <c r="F13" s="52">
        <v>0</v>
      </c>
      <c r="G13" s="53">
        <v>5029</v>
      </c>
      <c r="H13" s="52">
        <v>5594</v>
      </c>
      <c r="I13" s="54">
        <f t="shared" si="0"/>
        <v>565</v>
      </c>
      <c r="J13" s="55"/>
      <c r="K13" s="53">
        <v>0</v>
      </c>
      <c r="L13" s="54">
        <f t="shared" si="1"/>
        <v>3261</v>
      </c>
      <c r="M13" s="53">
        <v>0</v>
      </c>
      <c r="N13" s="55"/>
      <c r="O13" s="53">
        <v>0</v>
      </c>
      <c r="P13" s="53">
        <v>0</v>
      </c>
      <c r="Q13" s="53">
        <v>3261</v>
      </c>
      <c r="R13" s="53">
        <v>0</v>
      </c>
      <c r="S13" s="53">
        <v>0</v>
      </c>
      <c r="T13" s="53">
        <v>0</v>
      </c>
      <c r="U13" s="54">
        <f t="shared" si="2"/>
        <v>3261</v>
      </c>
    </row>
    <row r="14" spans="1:21" ht="15" customHeight="1">
      <c r="A14" s="1">
        <v>22</v>
      </c>
      <c r="B14" s="1" t="s">
        <v>75</v>
      </c>
      <c r="C14" s="51"/>
      <c r="D14" s="52">
        <v>4612</v>
      </c>
      <c r="E14" s="52">
        <v>0</v>
      </c>
      <c r="F14" s="52">
        <v>0</v>
      </c>
      <c r="G14" s="53">
        <v>43492</v>
      </c>
      <c r="H14" s="52">
        <v>34392</v>
      </c>
      <c r="I14" s="54">
        <f t="shared" si="0"/>
        <v>-9100</v>
      </c>
      <c r="J14" s="55"/>
      <c r="K14" s="53">
        <v>5482</v>
      </c>
      <c r="L14" s="54">
        <f t="shared" si="1"/>
        <v>19194</v>
      </c>
      <c r="M14" s="53">
        <v>0</v>
      </c>
      <c r="N14" s="55"/>
      <c r="O14" s="53">
        <v>9028</v>
      </c>
      <c r="P14" s="53">
        <v>0</v>
      </c>
      <c r="Q14" s="53">
        <v>3118</v>
      </c>
      <c r="R14" s="53">
        <v>7048</v>
      </c>
      <c r="S14" s="53">
        <v>0</v>
      </c>
      <c r="T14" s="53">
        <v>0</v>
      </c>
      <c r="U14" s="54">
        <f t="shared" si="2"/>
        <v>19194</v>
      </c>
    </row>
    <row r="15" spans="1:21" ht="15" customHeight="1">
      <c r="A15" s="1">
        <v>23</v>
      </c>
      <c r="B15" s="1" t="s">
        <v>76</v>
      </c>
      <c r="C15" s="51"/>
      <c r="D15" s="52"/>
      <c r="E15" s="52"/>
      <c r="F15" s="52"/>
      <c r="G15" s="53"/>
      <c r="H15" s="52"/>
      <c r="I15" s="54">
        <f t="shared" si="0"/>
        <v>0</v>
      </c>
      <c r="J15" s="55"/>
      <c r="K15" s="53"/>
      <c r="L15" s="54">
        <f t="shared" si="1"/>
        <v>0</v>
      </c>
      <c r="M15" s="53"/>
      <c r="N15" s="55"/>
      <c r="O15" s="53"/>
      <c r="P15" s="53"/>
      <c r="Q15" s="53"/>
      <c r="R15" s="53"/>
      <c r="S15" s="53"/>
      <c r="T15" s="53"/>
      <c r="U15" s="54">
        <f t="shared" si="2"/>
        <v>0</v>
      </c>
    </row>
    <row r="16" spans="1:21" ht="15" customHeight="1">
      <c r="A16" s="1">
        <v>24</v>
      </c>
      <c r="B16" s="1" t="s">
        <v>77</v>
      </c>
      <c r="C16" s="51"/>
      <c r="D16" s="52">
        <v>1427</v>
      </c>
      <c r="E16" s="52">
        <v>0</v>
      </c>
      <c r="F16" s="52">
        <v>0</v>
      </c>
      <c r="G16" s="52">
        <v>10835</v>
      </c>
      <c r="H16" s="52">
        <v>9862</v>
      </c>
      <c r="I16" s="54">
        <f t="shared" si="0"/>
        <v>-973</v>
      </c>
      <c r="J16" s="55"/>
      <c r="K16" s="53">
        <v>4295</v>
      </c>
      <c r="L16" s="54">
        <f t="shared" si="1"/>
        <v>6695</v>
      </c>
      <c r="M16" s="53">
        <v>0</v>
      </c>
      <c r="N16" s="55"/>
      <c r="O16" s="53">
        <v>3668</v>
      </c>
      <c r="P16" s="53">
        <v>0</v>
      </c>
      <c r="Q16" s="53">
        <v>436</v>
      </c>
      <c r="R16" s="53">
        <v>2591</v>
      </c>
      <c r="S16" s="53">
        <v>0</v>
      </c>
      <c r="T16" s="53">
        <v>0</v>
      </c>
      <c r="U16" s="54">
        <f t="shared" si="2"/>
        <v>6695</v>
      </c>
    </row>
    <row r="17" spans="1:21" ht="15" customHeight="1">
      <c r="A17" s="1">
        <v>25</v>
      </c>
      <c r="B17" s="1" t="s">
        <v>78</v>
      </c>
      <c r="C17" s="51"/>
      <c r="D17" s="52">
        <v>0</v>
      </c>
      <c r="E17" s="52">
        <v>0</v>
      </c>
      <c r="F17" s="52">
        <v>63</v>
      </c>
      <c r="G17" s="52">
        <v>29591</v>
      </c>
      <c r="H17" s="52">
        <v>32440</v>
      </c>
      <c r="I17" s="54">
        <f t="shared" si="0"/>
        <v>2849</v>
      </c>
      <c r="J17" s="55"/>
      <c r="K17" s="53">
        <v>36278.45</v>
      </c>
      <c r="L17" s="54">
        <f t="shared" si="1"/>
        <v>33492.45</v>
      </c>
      <c r="M17" s="53">
        <v>0</v>
      </c>
      <c r="N17" s="55"/>
      <c r="O17" s="53">
        <v>0</v>
      </c>
      <c r="P17" s="53">
        <v>0</v>
      </c>
      <c r="Q17" s="53">
        <v>20990</v>
      </c>
      <c r="R17" s="53">
        <v>12502.45</v>
      </c>
      <c r="S17" s="53">
        <v>0</v>
      </c>
      <c r="T17" s="53">
        <v>0</v>
      </c>
      <c r="U17" s="54">
        <f t="shared" si="2"/>
        <v>33492.45</v>
      </c>
    </row>
    <row r="18" spans="1:21" ht="15" customHeight="1">
      <c r="A18" s="21"/>
      <c r="B18" s="21" t="s">
        <v>79</v>
      </c>
      <c r="C18" s="56">
        <f aca="true" t="shared" si="3" ref="C18:U18">SUM(C9:C17)</f>
        <v>0</v>
      </c>
      <c r="D18" s="56">
        <f t="shared" si="3"/>
        <v>91700.97</v>
      </c>
      <c r="E18" s="56">
        <f t="shared" si="3"/>
        <v>0</v>
      </c>
      <c r="F18" s="56">
        <f t="shared" si="3"/>
        <v>26184</v>
      </c>
      <c r="G18" s="56">
        <f t="shared" si="3"/>
        <v>140824.99</v>
      </c>
      <c r="H18" s="56">
        <f t="shared" si="3"/>
        <v>143730.39</v>
      </c>
      <c r="I18" s="56">
        <f t="shared" si="3"/>
        <v>2905.399999999998</v>
      </c>
      <c r="J18" s="56">
        <f t="shared" si="3"/>
        <v>0</v>
      </c>
      <c r="K18" s="57">
        <f t="shared" si="3"/>
        <v>207062.45</v>
      </c>
      <c r="L18" s="56">
        <f t="shared" si="3"/>
        <v>322042.02</v>
      </c>
      <c r="M18" s="56">
        <f t="shared" si="3"/>
        <v>17798</v>
      </c>
      <c r="N18" s="56">
        <f t="shared" si="3"/>
        <v>0</v>
      </c>
      <c r="O18" s="56">
        <f t="shared" si="3"/>
        <v>94554</v>
      </c>
      <c r="P18" s="56">
        <f t="shared" si="3"/>
        <v>0</v>
      </c>
      <c r="Q18" s="56">
        <f t="shared" si="3"/>
        <v>103431</v>
      </c>
      <c r="R18" s="56">
        <f t="shared" si="3"/>
        <v>25313.45</v>
      </c>
      <c r="S18" s="56">
        <f t="shared" si="3"/>
        <v>522.24</v>
      </c>
      <c r="T18" s="56">
        <f t="shared" si="3"/>
        <v>80423.33</v>
      </c>
      <c r="U18" s="56">
        <f t="shared" si="3"/>
        <v>322042.02</v>
      </c>
    </row>
    <row r="22" spans="7:10" ht="15" customHeight="1">
      <c r="G22" s="37" t="s">
        <v>80</v>
      </c>
      <c r="H22" s="37"/>
      <c r="I22" s="37"/>
      <c r="J22" s="6">
        <f>+('semilavorati mensile'!J28)-('semilavorati mensile'!K28+'monomeri mensile'!K18)</f>
        <v>723.9699999999721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 thickBot="1">
      <c r="A3" s="11"/>
      <c r="B3" s="20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81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24.5" customHeight="1">
      <c r="A6" s="32"/>
      <c r="B6" s="33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43</v>
      </c>
      <c r="R7" s="12" t="s">
        <v>44</v>
      </c>
      <c r="S7" s="12" t="s">
        <v>45</v>
      </c>
      <c r="T7" s="12" t="s">
        <v>46</v>
      </c>
      <c r="U7" s="12" t="s">
        <v>47</v>
      </c>
    </row>
    <row r="8" spans="1:21" ht="15" customHeight="1">
      <c r="A8" s="34" t="s">
        <v>48</v>
      </c>
      <c r="B8" s="34"/>
      <c r="C8" s="7"/>
      <c r="D8" s="8"/>
      <c r="E8" s="8"/>
      <c r="F8" s="8"/>
      <c r="G8" s="8"/>
      <c r="H8" s="8"/>
      <c r="I8" s="9"/>
      <c r="J8" s="8"/>
      <c r="K8" s="8"/>
      <c r="L8" s="10"/>
      <c r="M8" s="8"/>
      <c r="N8" s="8"/>
      <c r="O8" s="8"/>
      <c r="P8" s="8"/>
      <c r="Q8" s="8"/>
      <c r="R8" s="8"/>
      <c r="S8" s="8"/>
      <c r="T8" s="8"/>
      <c r="U8" s="10"/>
    </row>
    <row r="9" spans="1:21" ht="15" customHeight="1">
      <c r="A9" s="16">
        <v>1</v>
      </c>
      <c r="B9" s="16" t="s">
        <v>49</v>
      </c>
      <c r="C9" s="58">
        <v>24293</v>
      </c>
      <c r="D9" s="58">
        <v>0</v>
      </c>
      <c r="E9" s="58">
        <v>5088.63</v>
      </c>
      <c r="F9" s="58">
        <v>0</v>
      </c>
      <c r="G9" s="58">
        <v>0</v>
      </c>
      <c r="H9" s="58">
        <v>0</v>
      </c>
      <c r="I9" s="59">
        <f aca="true" t="shared" si="0" ref="I9:I19">+H9-G9</f>
        <v>0</v>
      </c>
      <c r="J9" s="58">
        <v>19975.63</v>
      </c>
      <c r="K9" s="60">
        <v>302115.99</v>
      </c>
      <c r="L9" s="61">
        <f aca="true" t="shared" si="1" ref="L9:L26">C9+D9+E9+F9-(I9+J9)+K9</f>
        <v>311521.99</v>
      </c>
      <c r="M9" s="58">
        <v>13674</v>
      </c>
      <c r="N9" s="62">
        <v>32760</v>
      </c>
      <c r="O9" s="58">
        <v>0</v>
      </c>
      <c r="P9" s="58">
        <v>0</v>
      </c>
      <c r="Q9" s="58">
        <v>0</v>
      </c>
      <c r="R9" s="58">
        <v>0</v>
      </c>
      <c r="S9" s="58">
        <v>256932.99</v>
      </c>
      <c r="T9" s="63">
        <v>8155</v>
      </c>
      <c r="U9" s="64">
        <f aca="true" t="shared" si="2" ref="U9:U19">SUM(M9:T9)</f>
        <v>311521.99</v>
      </c>
    </row>
    <row r="10" spans="1:21" ht="15" customHeight="1">
      <c r="A10" s="16">
        <v>2</v>
      </c>
      <c r="B10" s="16" t="s">
        <v>50</v>
      </c>
      <c r="C10" s="58">
        <v>61982</v>
      </c>
      <c r="D10" s="58">
        <v>0</v>
      </c>
      <c r="E10" s="58">
        <v>0</v>
      </c>
      <c r="F10" s="58">
        <v>27408</v>
      </c>
      <c r="G10" s="58">
        <v>6681</v>
      </c>
      <c r="H10" s="58">
        <v>7515</v>
      </c>
      <c r="I10" s="59">
        <f t="shared" si="0"/>
        <v>834</v>
      </c>
      <c r="J10" s="58">
        <v>88161</v>
      </c>
      <c r="K10" s="60">
        <v>56800</v>
      </c>
      <c r="L10" s="61">
        <f t="shared" si="1"/>
        <v>57195</v>
      </c>
      <c r="M10" s="58">
        <v>26816</v>
      </c>
      <c r="N10" s="62">
        <v>0</v>
      </c>
      <c r="O10" s="58">
        <v>26591</v>
      </c>
      <c r="P10" s="58">
        <v>0</v>
      </c>
      <c r="Q10" s="58">
        <v>674</v>
      </c>
      <c r="R10" s="58">
        <v>2532</v>
      </c>
      <c r="S10" s="58">
        <v>383</v>
      </c>
      <c r="T10" s="63">
        <v>199</v>
      </c>
      <c r="U10" s="64">
        <f t="shared" si="2"/>
        <v>57195</v>
      </c>
    </row>
    <row r="11" spans="1:21" ht="15" customHeight="1">
      <c r="A11" s="17">
        <v>3</v>
      </c>
      <c r="B11" s="17" t="s">
        <v>51</v>
      </c>
      <c r="C11" s="58">
        <v>961179</v>
      </c>
      <c r="D11" s="58">
        <v>155915</v>
      </c>
      <c r="E11" s="58">
        <v>84596</v>
      </c>
      <c r="F11" s="58">
        <v>421495</v>
      </c>
      <c r="G11" s="58">
        <v>100998</v>
      </c>
      <c r="H11" s="58">
        <v>104042</v>
      </c>
      <c r="I11" s="59">
        <f t="shared" si="0"/>
        <v>3044</v>
      </c>
      <c r="J11" s="58">
        <v>1620141</v>
      </c>
      <c r="K11" s="60">
        <v>0</v>
      </c>
      <c r="L11" s="61">
        <f t="shared" si="1"/>
        <v>0</v>
      </c>
      <c r="M11" s="58">
        <v>0</v>
      </c>
      <c r="N11" s="62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63">
        <v>0</v>
      </c>
      <c r="U11" s="64">
        <f t="shared" si="2"/>
        <v>0</v>
      </c>
    </row>
    <row r="12" spans="1:21" ht="15" customHeight="1">
      <c r="A12" s="16">
        <v>4</v>
      </c>
      <c r="B12" s="16" t="s">
        <v>52</v>
      </c>
      <c r="C12" s="58">
        <v>207579</v>
      </c>
      <c r="D12" s="58">
        <v>185580</v>
      </c>
      <c r="E12" s="58">
        <v>0</v>
      </c>
      <c r="F12" s="58">
        <v>0</v>
      </c>
      <c r="G12" s="58">
        <v>21843</v>
      </c>
      <c r="H12" s="58">
        <v>29728</v>
      </c>
      <c r="I12" s="59">
        <f t="shared" si="0"/>
        <v>7885</v>
      </c>
      <c r="J12" s="58">
        <v>385274</v>
      </c>
      <c r="K12" s="60">
        <v>0</v>
      </c>
      <c r="L12" s="61">
        <f t="shared" si="1"/>
        <v>0</v>
      </c>
      <c r="M12" s="58">
        <v>0</v>
      </c>
      <c r="N12" s="62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63">
        <v>0</v>
      </c>
      <c r="U12" s="64">
        <f t="shared" si="2"/>
        <v>0</v>
      </c>
    </row>
    <row r="13" spans="1:21" ht="15" customHeight="1">
      <c r="A13" s="16">
        <v>5</v>
      </c>
      <c r="B13" s="16" t="s">
        <v>53</v>
      </c>
      <c r="C13" s="58">
        <v>158638.91</v>
      </c>
      <c r="D13" s="58">
        <v>0</v>
      </c>
      <c r="E13" s="58">
        <v>0</v>
      </c>
      <c r="F13" s="58">
        <v>253294</v>
      </c>
      <c r="G13" s="58">
        <v>48762</v>
      </c>
      <c r="H13" s="58">
        <v>18196</v>
      </c>
      <c r="I13" s="59">
        <f t="shared" si="0"/>
        <v>-30566</v>
      </c>
      <c r="J13" s="58">
        <v>422284.22</v>
      </c>
      <c r="K13" s="60">
        <v>354647.7</v>
      </c>
      <c r="L13" s="61">
        <f t="shared" si="1"/>
        <v>374862.3900000001</v>
      </c>
      <c r="M13" s="58">
        <v>0</v>
      </c>
      <c r="N13" s="62">
        <v>0</v>
      </c>
      <c r="O13" s="58">
        <v>0</v>
      </c>
      <c r="P13" s="58">
        <v>0</v>
      </c>
      <c r="Q13" s="58">
        <v>225856</v>
      </c>
      <c r="R13" s="58">
        <v>149006</v>
      </c>
      <c r="S13" s="58">
        <v>0</v>
      </c>
      <c r="T13" s="63">
        <v>0</v>
      </c>
      <c r="U13" s="64">
        <f t="shared" si="2"/>
        <v>374862</v>
      </c>
    </row>
    <row r="14" spans="1:21" ht="15" customHeight="1">
      <c r="A14" s="16">
        <v>6</v>
      </c>
      <c r="B14" s="16" t="s">
        <v>54</v>
      </c>
      <c r="C14" s="58">
        <v>125534</v>
      </c>
      <c r="D14" s="58">
        <v>0</v>
      </c>
      <c r="E14" s="58">
        <v>1400</v>
      </c>
      <c r="F14" s="58">
        <v>0</v>
      </c>
      <c r="G14" s="58">
        <v>9361</v>
      </c>
      <c r="H14" s="58">
        <v>9484</v>
      </c>
      <c r="I14" s="59">
        <f t="shared" si="0"/>
        <v>123</v>
      </c>
      <c r="J14" s="58">
        <v>125275</v>
      </c>
      <c r="K14" s="60">
        <v>90257</v>
      </c>
      <c r="L14" s="61">
        <f t="shared" si="1"/>
        <v>91793</v>
      </c>
      <c r="M14" s="58">
        <v>89729</v>
      </c>
      <c r="N14" s="62">
        <v>0</v>
      </c>
      <c r="O14" s="58">
        <v>0</v>
      </c>
      <c r="P14" s="58">
        <v>0</v>
      </c>
      <c r="Q14" s="58">
        <v>0</v>
      </c>
      <c r="R14" s="58">
        <v>0</v>
      </c>
      <c r="S14" s="58">
        <v>2064</v>
      </c>
      <c r="T14" s="63">
        <v>0</v>
      </c>
      <c r="U14" s="64">
        <f t="shared" si="2"/>
        <v>91793</v>
      </c>
    </row>
    <row r="15" spans="1:21" ht="15" customHeight="1">
      <c r="A15" s="16">
        <v>7</v>
      </c>
      <c r="B15" s="16" t="s">
        <v>55</v>
      </c>
      <c r="C15" s="58">
        <v>40894</v>
      </c>
      <c r="D15" s="58">
        <v>0</v>
      </c>
      <c r="E15" s="58">
        <v>0</v>
      </c>
      <c r="F15" s="58">
        <v>28605.42</v>
      </c>
      <c r="G15" s="58">
        <v>10240.25</v>
      </c>
      <c r="H15" s="58">
        <v>14057.53</v>
      </c>
      <c r="I15" s="59">
        <f t="shared" si="0"/>
        <v>3817.2800000000007</v>
      </c>
      <c r="J15" s="58">
        <v>53395.16</v>
      </c>
      <c r="K15" s="60">
        <v>0</v>
      </c>
      <c r="L15" s="61">
        <f t="shared" si="1"/>
        <v>12286.979999999996</v>
      </c>
      <c r="M15" s="58">
        <v>0</v>
      </c>
      <c r="N15" s="62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12287</v>
      </c>
      <c r="T15" s="63">
        <v>0</v>
      </c>
      <c r="U15" s="64">
        <f t="shared" si="2"/>
        <v>12287</v>
      </c>
    </row>
    <row r="16" spans="1:21" ht="15" customHeight="1">
      <c r="A16" s="16">
        <v>8</v>
      </c>
      <c r="B16" s="16" t="s">
        <v>56</v>
      </c>
      <c r="C16" s="58">
        <v>46825</v>
      </c>
      <c r="D16" s="58">
        <v>34907.9</v>
      </c>
      <c r="E16" s="58">
        <v>0</v>
      </c>
      <c r="F16" s="58">
        <v>13262.02</v>
      </c>
      <c r="G16" s="58">
        <v>40488.1</v>
      </c>
      <c r="H16" s="58">
        <v>32727.93</v>
      </c>
      <c r="I16" s="59">
        <f t="shared" si="0"/>
        <v>-7760.169999999998</v>
      </c>
      <c r="J16" s="58">
        <v>31578.49</v>
      </c>
      <c r="K16" s="60">
        <v>47672</v>
      </c>
      <c r="L16" s="61">
        <f t="shared" si="1"/>
        <v>118848.59999999999</v>
      </c>
      <c r="M16" s="58">
        <v>0</v>
      </c>
      <c r="N16" s="62">
        <v>20285.6</v>
      </c>
      <c r="O16" s="58">
        <v>19740</v>
      </c>
      <c r="P16" s="58">
        <v>0</v>
      </c>
      <c r="Q16" s="58">
        <v>23974</v>
      </c>
      <c r="R16" s="58">
        <v>2960</v>
      </c>
      <c r="S16" s="58">
        <v>51889</v>
      </c>
      <c r="T16" s="63">
        <v>0</v>
      </c>
      <c r="U16" s="64">
        <f t="shared" si="2"/>
        <v>118848.6</v>
      </c>
    </row>
    <row r="17" spans="1:21" ht="15" customHeight="1">
      <c r="A17" s="16">
        <v>9</v>
      </c>
      <c r="B17" s="16" t="s">
        <v>57</v>
      </c>
      <c r="C17" s="58">
        <v>0</v>
      </c>
      <c r="D17" s="58">
        <v>0</v>
      </c>
      <c r="E17" s="58">
        <v>13327</v>
      </c>
      <c r="F17" s="58">
        <v>0</v>
      </c>
      <c r="G17" s="58">
        <v>8285</v>
      </c>
      <c r="H17" s="58">
        <v>8387</v>
      </c>
      <c r="I17" s="59">
        <f t="shared" si="0"/>
        <v>102</v>
      </c>
      <c r="J17" s="58">
        <v>17082</v>
      </c>
      <c r="K17" s="60">
        <v>3857</v>
      </c>
      <c r="L17" s="61">
        <f t="shared" si="1"/>
        <v>0</v>
      </c>
      <c r="M17" s="58">
        <v>0</v>
      </c>
      <c r="N17" s="62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63">
        <v>0</v>
      </c>
      <c r="U17" s="64">
        <f t="shared" si="2"/>
        <v>0</v>
      </c>
    </row>
    <row r="18" spans="1:21" ht="15" customHeight="1">
      <c r="A18" s="16">
        <v>10</v>
      </c>
      <c r="B18" s="16" t="s">
        <v>58</v>
      </c>
      <c r="C18" s="58"/>
      <c r="D18" s="58"/>
      <c r="E18" s="58"/>
      <c r="F18" s="58"/>
      <c r="G18" s="58"/>
      <c r="H18" s="58"/>
      <c r="I18" s="59">
        <f t="shared" si="0"/>
        <v>0</v>
      </c>
      <c r="J18" s="58"/>
      <c r="K18" s="60"/>
      <c r="L18" s="61">
        <f t="shared" si="1"/>
        <v>0</v>
      </c>
      <c r="M18" s="58"/>
      <c r="N18" s="62"/>
      <c r="O18" s="58"/>
      <c r="P18" s="58"/>
      <c r="Q18" s="58"/>
      <c r="R18" s="58"/>
      <c r="S18" s="58"/>
      <c r="T18" s="63"/>
      <c r="U18" s="64">
        <f t="shared" si="2"/>
        <v>0</v>
      </c>
    </row>
    <row r="19" spans="1:21" ht="15" customHeight="1">
      <c r="A19" s="16">
        <v>11</v>
      </c>
      <c r="B19" s="16" t="s">
        <v>59</v>
      </c>
      <c r="C19" s="58">
        <v>0</v>
      </c>
      <c r="D19" s="58">
        <v>0</v>
      </c>
      <c r="E19" s="58">
        <v>3508.1</v>
      </c>
      <c r="F19" s="58">
        <v>61367.98</v>
      </c>
      <c r="G19" s="58">
        <v>24008.81</v>
      </c>
      <c r="H19" s="58">
        <v>25128.04</v>
      </c>
      <c r="I19" s="59">
        <f t="shared" si="0"/>
        <v>1119.2299999999996</v>
      </c>
      <c r="J19" s="58">
        <v>39059.24</v>
      </c>
      <c r="K19" s="60">
        <v>35611.09</v>
      </c>
      <c r="L19" s="61">
        <f t="shared" si="1"/>
        <v>60308.7</v>
      </c>
      <c r="M19" s="58">
        <v>0</v>
      </c>
      <c r="N19" s="62">
        <v>0</v>
      </c>
      <c r="O19" s="58">
        <v>0</v>
      </c>
      <c r="P19" s="58">
        <v>0</v>
      </c>
      <c r="Q19" s="58">
        <v>11463.35</v>
      </c>
      <c r="R19" s="58">
        <v>23467.36</v>
      </c>
      <c r="S19" s="58">
        <v>25377.98</v>
      </c>
      <c r="T19" s="63">
        <v>0</v>
      </c>
      <c r="U19" s="64">
        <f t="shared" si="2"/>
        <v>60308.69</v>
      </c>
    </row>
    <row r="20" spans="1:21" ht="15" customHeight="1">
      <c r="A20" s="18"/>
      <c r="B20" s="18" t="s">
        <v>60</v>
      </c>
      <c r="C20" s="67">
        <f aca="true" t="shared" si="3" ref="C20:K20">SUM(C9:C19)</f>
        <v>1626924.91</v>
      </c>
      <c r="D20" s="67">
        <f t="shared" si="3"/>
        <v>376402.9</v>
      </c>
      <c r="E20" s="67">
        <f t="shared" si="3"/>
        <v>107919.73000000001</v>
      </c>
      <c r="F20" s="67">
        <f t="shared" si="3"/>
        <v>805432.42</v>
      </c>
      <c r="G20" s="67">
        <f t="shared" si="3"/>
        <v>270667.16000000003</v>
      </c>
      <c r="H20" s="67">
        <f t="shared" si="3"/>
        <v>249265.5</v>
      </c>
      <c r="I20" s="67">
        <f t="shared" si="3"/>
        <v>-21401.66</v>
      </c>
      <c r="J20" s="67">
        <f t="shared" si="3"/>
        <v>2802225.74</v>
      </c>
      <c r="K20" s="67">
        <f t="shared" si="3"/>
        <v>890960.7799999999</v>
      </c>
      <c r="L20" s="68">
        <f t="shared" si="1"/>
        <v>1026816.6599999998</v>
      </c>
      <c r="M20" s="67">
        <f aca="true" t="shared" si="4" ref="M20:U20">SUM(M9:M19)</f>
        <v>130219</v>
      </c>
      <c r="N20" s="67">
        <f t="shared" si="4"/>
        <v>53045.6</v>
      </c>
      <c r="O20" s="67">
        <f t="shared" si="4"/>
        <v>46331</v>
      </c>
      <c r="P20" s="67">
        <f t="shared" si="4"/>
        <v>0</v>
      </c>
      <c r="Q20" s="67">
        <f t="shared" si="4"/>
        <v>261967.35</v>
      </c>
      <c r="R20" s="67">
        <f t="shared" si="4"/>
        <v>177965.36</v>
      </c>
      <c r="S20" s="67">
        <f t="shared" si="4"/>
        <v>348933.97</v>
      </c>
      <c r="T20" s="67">
        <f t="shared" si="4"/>
        <v>8354</v>
      </c>
      <c r="U20" s="69">
        <f t="shared" si="4"/>
        <v>1026816.28</v>
      </c>
    </row>
    <row r="21" spans="1:21" ht="15" customHeight="1">
      <c r="A21" s="16">
        <v>12</v>
      </c>
      <c r="B21" s="16" t="s">
        <v>61</v>
      </c>
      <c r="C21" s="58">
        <v>19401</v>
      </c>
      <c r="D21" s="58">
        <v>108480</v>
      </c>
      <c r="E21" s="58">
        <v>0</v>
      </c>
      <c r="F21" s="58">
        <v>0</v>
      </c>
      <c r="G21" s="58">
        <v>9487.96</v>
      </c>
      <c r="H21" s="58">
        <v>9786</v>
      </c>
      <c r="I21" s="59">
        <f>+H21-G21</f>
        <v>298.0400000000009</v>
      </c>
      <c r="J21" s="58">
        <v>139079</v>
      </c>
      <c r="K21" s="60">
        <v>186423</v>
      </c>
      <c r="L21" s="61">
        <f t="shared" si="1"/>
        <v>174926.96</v>
      </c>
      <c r="M21" s="58">
        <v>72434</v>
      </c>
      <c r="N21" s="62">
        <v>0</v>
      </c>
      <c r="O21" s="58">
        <v>83327.79</v>
      </c>
      <c r="P21" s="58">
        <v>0</v>
      </c>
      <c r="Q21" s="58">
        <v>15190</v>
      </c>
      <c r="R21" s="58">
        <v>0</v>
      </c>
      <c r="S21" s="58">
        <v>3975.17</v>
      </c>
      <c r="T21" s="63">
        <v>0</v>
      </c>
      <c r="U21" s="64">
        <f>SUM(M21:T21)</f>
        <v>174926.96</v>
      </c>
    </row>
    <row r="22" spans="1:21" ht="15" customHeight="1">
      <c r="A22" s="16">
        <v>13</v>
      </c>
      <c r="B22" s="16" t="s">
        <v>62</v>
      </c>
      <c r="C22" s="58">
        <v>0</v>
      </c>
      <c r="D22" s="58">
        <v>18419</v>
      </c>
      <c r="E22" s="58">
        <v>6490.59</v>
      </c>
      <c r="F22" s="58">
        <v>33863</v>
      </c>
      <c r="G22" s="58">
        <v>81049</v>
      </c>
      <c r="H22" s="58">
        <v>73545</v>
      </c>
      <c r="I22" s="59">
        <f>+H22-G22</f>
        <v>-7504</v>
      </c>
      <c r="J22" s="58">
        <v>98958.65</v>
      </c>
      <c r="K22" s="60">
        <v>596952</v>
      </c>
      <c r="L22" s="61">
        <f t="shared" si="1"/>
        <v>564269.94</v>
      </c>
      <c r="M22" s="58">
        <v>282756</v>
      </c>
      <c r="N22" s="62">
        <v>0</v>
      </c>
      <c r="O22" s="58">
        <v>225666</v>
      </c>
      <c r="P22" s="58">
        <v>0</v>
      </c>
      <c r="Q22" s="58">
        <v>2020</v>
      </c>
      <c r="R22" s="58">
        <v>40500</v>
      </c>
      <c r="S22" s="58">
        <v>0</v>
      </c>
      <c r="T22" s="63">
        <v>13327</v>
      </c>
      <c r="U22" s="64">
        <f>SUM(M22:T22)</f>
        <v>564269</v>
      </c>
    </row>
    <row r="23" spans="1:21" ht="15" customHeight="1">
      <c r="A23" s="16">
        <v>14</v>
      </c>
      <c r="B23" s="16" t="s">
        <v>63</v>
      </c>
      <c r="C23" s="58">
        <v>28992.81</v>
      </c>
      <c r="D23" s="58">
        <v>0</v>
      </c>
      <c r="E23" s="58">
        <v>19564.44</v>
      </c>
      <c r="F23" s="58">
        <v>18667</v>
      </c>
      <c r="G23" s="58">
        <v>0</v>
      </c>
      <c r="H23" s="58">
        <v>22395</v>
      </c>
      <c r="I23" s="59">
        <f>+H23-G23</f>
        <v>22395</v>
      </c>
      <c r="J23" s="58">
        <v>177531.93</v>
      </c>
      <c r="K23" s="60">
        <v>139583</v>
      </c>
      <c r="L23" s="61">
        <f t="shared" si="1"/>
        <v>6880.320000000007</v>
      </c>
      <c r="M23" s="58">
        <v>0</v>
      </c>
      <c r="N23" s="62">
        <v>0</v>
      </c>
      <c r="O23" s="58">
        <v>0</v>
      </c>
      <c r="P23" s="58">
        <v>0</v>
      </c>
      <c r="Q23" s="58">
        <v>5634</v>
      </c>
      <c r="R23" s="58">
        <v>1246</v>
      </c>
      <c r="S23" s="58">
        <v>0</v>
      </c>
      <c r="T23" s="63">
        <v>0</v>
      </c>
      <c r="U23" s="64">
        <f>SUM(M23:T23)</f>
        <v>6880</v>
      </c>
    </row>
    <row r="24" spans="1:21" ht="15" customHeight="1">
      <c r="A24" s="18"/>
      <c r="B24" s="18" t="s">
        <v>64</v>
      </c>
      <c r="C24" s="67">
        <f aca="true" t="shared" si="5" ref="C24:K24">SUM(C21:C23)</f>
        <v>48393.81</v>
      </c>
      <c r="D24" s="67">
        <f t="shared" si="5"/>
        <v>126899</v>
      </c>
      <c r="E24" s="67">
        <f t="shared" si="5"/>
        <v>26055.03</v>
      </c>
      <c r="F24" s="67">
        <f t="shared" si="5"/>
        <v>52530</v>
      </c>
      <c r="G24" s="67">
        <f t="shared" si="5"/>
        <v>90536.95999999999</v>
      </c>
      <c r="H24" s="67">
        <f t="shared" si="5"/>
        <v>105726</v>
      </c>
      <c r="I24" s="67">
        <f t="shared" si="5"/>
        <v>15189.04</v>
      </c>
      <c r="J24" s="67">
        <f t="shared" si="5"/>
        <v>415569.57999999996</v>
      </c>
      <c r="K24" s="70">
        <f t="shared" si="5"/>
        <v>922958</v>
      </c>
      <c r="L24" s="68">
        <f t="shared" si="1"/>
        <v>746077.2200000001</v>
      </c>
      <c r="M24" s="67">
        <f aca="true" t="shared" si="6" ref="M24:U24">SUM(M21:M23)</f>
        <v>355190</v>
      </c>
      <c r="N24" s="67">
        <f t="shared" si="6"/>
        <v>0</v>
      </c>
      <c r="O24" s="67">
        <f t="shared" si="6"/>
        <v>308993.79</v>
      </c>
      <c r="P24" s="67">
        <f t="shared" si="6"/>
        <v>0</v>
      </c>
      <c r="Q24" s="67">
        <f t="shared" si="6"/>
        <v>22844</v>
      </c>
      <c r="R24" s="67">
        <f t="shared" si="6"/>
        <v>41746</v>
      </c>
      <c r="S24" s="67">
        <f t="shared" si="6"/>
        <v>3975.17</v>
      </c>
      <c r="T24" s="67">
        <f t="shared" si="6"/>
        <v>13327</v>
      </c>
      <c r="U24" s="69">
        <f t="shared" si="6"/>
        <v>746075.96</v>
      </c>
    </row>
    <row r="25" spans="1:21" ht="15" customHeight="1">
      <c r="A25" s="16">
        <v>15</v>
      </c>
      <c r="B25" s="16" t="s">
        <v>65</v>
      </c>
      <c r="C25" s="58">
        <v>72026</v>
      </c>
      <c r="D25" s="58">
        <v>4889.44</v>
      </c>
      <c r="E25" s="58">
        <v>7932.29</v>
      </c>
      <c r="F25" s="58">
        <v>0</v>
      </c>
      <c r="G25" s="58">
        <v>0</v>
      </c>
      <c r="H25" s="58">
        <v>0</v>
      </c>
      <c r="I25" s="59">
        <f>+H25-G25</f>
        <v>0</v>
      </c>
      <c r="J25" s="58">
        <v>4889.44</v>
      </c>
      <c r="K25" s="60">
        <v>0</v>
      </c>
      <c r="L25" s="61">
        <f t="shared" si="1"/>
        <v>79958.29</v>
      </c>
      <c r="M25" s="58">
        <v>0</v>
      </c>
      <c r="N25" s="62">
        <v>0</v>
      </c>
      <c r="O25" s="58">
        <v>0</v>
      </c>
      <c r="P25" s="58">
        <v>0</v>
      </c>
      <c r="Q25" s="58">
        <v>0</v>
      </c>
      <c r="R25" s="58">
        <v>0</v>
      </c>
      <c r="S25" s="58">
        <v>79958.29</v>
      </c>
      <c r="T25" s="63">
        <v>0</v>
      </c>
      <c r="U25" s="64">
        <f>SUM(M25:T25)</f>
        <v>79958.29</v>
      </c>
    </row>
    <row r="26" spans="1:21" ht="15" customHeight="1">
      <c r="A26" s="16">
        <v>16</v>
      </c>
      <c r="B26" s="16" t="s">
        <v>66</v>
      </c>
      <c r="C26" s="58">
        <v>0</v>
      </c>
      <c r="D26" s="58">
        <v>15930</v>
      </c>
      <c r="E26" s="58">
        <v>0</v>
      </c>
      <c r="F26" s="58">
        <v>2742</v>
      </c>
      <c r="G26" s="58">
        <v>2269</v>
      </c>
      <c r="H26" s="58">
        <v>1111</v>
      </c>
      <c r="I26" s="59">
        <f>+H26-G26</f>
        <v>-1158</v>
      </c>
      <c r="J26" s="58">
        <v>19830</v>
      </c>
      <c r="K26" s="60">
        <v>19830</v>
      </c>
      <c r="L26" s="61">
        <f t="shared" si="1"/>
        <v>19830</v>
      </c>
      <c r="M26" s="58">
        <v>19830</v>
      </c>
      <c r="N26" s="62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63">
        <v>0</v>
      </c>
      <c r="U26" s="64">
        <f>SUM(M26:T26)</f>
        <v>19830</v>
      </c>
    </row>
    <row r="27" spans="1:21" ht="15" customHeight="1">
      <c r="A27" s="18"/>
      <c r="B27" s="18" t="s">
        <v>67</v>
      </c>
      <c r="C27" s="67">
        <f aca="true" t="shared" si="7" ref="C27:I27">SUM(C25:C26)</f>
        <v>72026</v>
      </c>
      <c r="D27" s="67">
        <f t="shared" si="7"/>
        <v>20819.44</v>
      </c>
      <c r="E27" s="67">
        <f t="shared" si="7"/>
        <v>7932.29</v>
      </c>
      <c r="F27" s="67">
        <f t="shared" si="7"/>
        <v>2742</v>
      </c>
      <c r="G27" s="67">
        <f t="shared" si="7"/>
        <v>2269</v>
      </c>
      <c r="H27" s="67">
        <f t="shared" si="7"/>
        <v>1111</v>
      </c>
      <c r="I27" s="67">
        <f t="shared" si="7"/>
        <v>-1158</v>
      </c>
      <c r="J27" s="67">
        <f>K27+L27-(C27+D27+E27+F27)</f>
        <v>20988</v>
      </c>
      <c r="K27" s="67">
        <f>SUM(J25:J26)</f>
        <v>24719.44</v>
      </c>
      <c r="L27" s="67">
        <f aca="true" t="shared" si="8" ref="L27:U27">SUM(L25:L26)</f>
        <v>99788.29</v>
      </c>
      <c r="M27" s="67">
        <f t="shared" si="8"/>
        <v>19830</v>
      </c>
      <c r="N27" s="67">
        <f t="shared" si="8"/>
        <v>0</v>
      </c>
      <c r="O27" s="67">
        <f t="shared" si="8"/>
        <v>0</v>
      </c>
      <c r="P27" s="67">
        <f t="shared" si="8"/>
        <v>0</v>
      </c>
      <c r="Q27" s="67">
        <f t="shared" si="8"/>
        <v>0</v>
      </c>
      <c r="R27" s="67">
        <f t="shared" si="8"/>
        <v>0</v>
      </c>
      <c r="S27" s="67">
        <f t="shared" si="8"/>
        <v>79958.29</v>
      </c>
      <c r="T27" s="67">
        <f t="shared" si="8"/>
        <v>0</v>
      </c>
      <c r="U27" s="69">
        <f t="shared" si="8"/>
        <v>99788.29</v>
      </c>
    </row>
    <row r="28" spans="1:21" ht="15" customHeight="1">
      <c r="A28" s="19"/>
      <c r="B28" s="19" t="s">
        <v>68</v>
      </c>
      <c r="C28" s="65">
        <f aca="true" t="shared" si="9" ref="C28:U28">+C20+C24+C27</f>
        <v>1747344.72</v>
      </c>
      <c r="D28" s="65">
        <f t="shared" si="9"/>
        <v>524121.34</v>
      </c>
      <c r="E28" s="65">
        <f t="shared" si="9"/>
        <v>141907.05000000002</v>
      </c>
      <c r="F28" s="65">
        <f t="shared" si="9"/>
        <v>860704.42</v>
      </c>
      <c r="G28" s="65">
        <f t="shared" si="9"/>
        <v>363473.12</v>
      </c>
      <c r="H28" s="65">
        <f t="shared" si="9"/>
        <v>356102.5</v>
      </c>
      <c r="I28" s="65">
        <f t="shared" si="9"/>
        <v>-7370.619999999999</v>
      </c>
      <c r="J28" s="65">
        <f t="shared" si="9"/>
        <v>3238783.3200000003</v>
      </c>
      <c r="K28" s="65">
        <f t="shared" si="9"/>
        <v>1838638.2199999997</v>
      </c>
      <c r="L28" s="65">
        <f t="shared" si="9"/>
        <v>1872682.17</v>
      </c>
      <c r="M28" s="65">
        <f t="shared" si="9"/>
        <v>505239</v>
      </c>
      <c r="N28" s="65">
        <f t="shared" si="9"/>
        <v>53045.6</v>
      </c>
      <c r="O28" s="65">
        <f t="shared" si="9"/>
        <v>355324.79</v>
      </c>
      <c r="P28" s="65">
        <f t="shared" si="9"/>
        <v>0</v>
      </c>
      <c r="Q28" s="65">
        <f t="shared" si="9"/>
        <v>284811.35</v>
      </c>
      <c r="R28" s="65">
        <f t="shared" si="9"/>
        <v>219711.36</v>
      </c>
      <c r="S28" s="65">
        <f t="shared" si="9"/>
        <v>432867.42999999993</v>
      </c>
      <c r="T28" s="65">
        <f t="shared" si="9"/>
        <v>21681</v>
      </c>
      <c r="U28" s="66">
        <f t="shared" si="9"/>
        <v>1872680.53</v>
      </c>
    </row>
  </sheetData>
  <sheetProtection selectLockedCells="1" selectUnlockedCells="1"/>
  <mergeCells count="29"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7109375" style="0" customWidth="1"/>
    <col min="2" max="2" width="25.7109375" style="0" customWidth="1"/>
    <col min="3" max="21" width="10.7109375" style="0" customWidth="1"/>
  </cols>
  <sheetData>
    <row r="1" spans="1:21" ht="21" customHeight="1">
      <c r="A1" s="1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3"/>
      <c r="O1" s="23"/>
      <c r="P1" s="23"/>
      <c r="Q1" s="23"/>
      <c r="R1" s="23"/>
      <c r="S1" s="23"/>
      <c r="T1" s="23"/>
      <c r="U1" s="23"/>
    </row>
    <row r="2" spans="1:21" ht="21" customHeight="1">
      <c r="A2" s="14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 t="s">
        <v>3</v>
      </c>
      <c r="N2" s="25"/>
      <c r="O2" s="25"/>
      <c r="P2" s="25"/>
      <c r="Q2" s="25"/>
      <c r="R2" s="25"/>
      <c r="S2" s="25"/>
      <c r="T2" s="25"/>
      <c r="U2" s="25"/>
    </row>
    <row r="3" spans="1:21" ht="16.5" customHeight="1">
      <c r="A3" s="2"/>
      <c r="B3" s="2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7" t="s">
        <v>5</v>
      </c>
      <c r="N3" s="27"/>
      <c r="O3" s="27"/>
      <c r="P3" s="27"/>
      <c r="Q3" s="27"/>
      <c r="R3" s="27"/>
      <c r="S3" s="27"/>
      <c r="T3" s="27"/>
      <c r="U3" s="27"/>
    </row>
    <row r="4" spans="1:21" ht="12.75" customHeight="1">
      <c r="A4" s="28" t="s">
        <v>6</v>
      </c>
      <c r="B4" s="29"/>
      <c r="C4" s="30" t="s">
        <v>7</v>
      </c>
      <c r="D4" s="31" t="s">
        <v>8</v>
      </c>
      <c r="E4" s="30" t="s">
        <v>9</v>
      </c>
      <c r="F4" s="31" t="s">
        <v>10</v>
      </c>
      <c r="G4" s="30" t="s">
        <v>11</v>
      </c>
      <c r="H4" s="31" t="s">
        <v>12</v>
      </c>
      <c r="I4" s="30" t="s">
        <v>13</v>
      </c>
      <c r="J4" s="31" t="s">
        <v>14</v>
      </c>
      <c r="K4" s="30" t="s">
        <v>15</v>
      </c>
      <c r="L4" s="31" t="s">
        <v>16</v>
      </c>
      <c r="M4" s="30" t="s">
        <v>17</v>
      </c>
      <c r="N4" s="31" t="s">
        <v>18</v>
      </c>
      <c r="O4" s="30" t="s">
        <v>19</v>
      </c>
      <c r="P4" s="31" t="s">
        <v>20</v>
      </c>
      <c r="Q4" s="30" t="s">
        <v>21</v>
      </c>
      <c r="R4" s="31" t="s">
        <v>22</v>
      </c>
      <c r="S4" s="30" t="s">
        <v>23</v>
      </c>
      <c r="T4" s="31" t="s">
        <v>24</v>
      </c>
      <c r="U4" s="30" t="s">
        <v>25</v>
      </c>
    </row>
    <row r="5" spans="1:21" ht="15.75" customHeight="1">
      <c r="A5" s="32" t="s">
        <v>81</v>
      </c>
      <c r="B5" s="33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</row>
    <row r="6" spans="1:21" ht="136.5" customHeight="1">
      <c r="A6" s="35"/>
      <c r="B6" s="3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</row>
    <row r="7" spans="1:21" ht="15" customHeight="1">
      <c r="A7" s="15" t="s">
        <v>27</v>
      </c>
      <c r="B7" s="22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  <c r="P7" s="3" t="s">
        <v>42</v>
      </c>
      <c r="Q7" s="3" t="s">
        <v>43</v>
      </c>
      <c r="R7" s="3" t="s">
        <v>44</v>
      </c>
      <c r="S7" s="3" t="s">
        <v>45</v>
      </c>
      <c r="T7" s="3" t="s">
        <v>46</v>
      </c>
      <c r="U7" s="3" t="s">
        <v>47</v>
      </c>
    </row>
    <row r="8" spans="1:21" ht="15" customHeight="1">
      <c r="A8" s="34" t="s">
        <v>69</v>
      </c>
      <c r="B8" s="34"/>
      <c r="C8" s="4"/>
      <c r="D8" s="5"/>
      <c r="E8" s="5"/>
      <c r="F8" s="5"/>
      <c r="G8" s="5"/>
      <c r="H8" s="5"/>
      <c r="I8" s="5"/>
      <c r="J8" s="4"/>
      <c r="K8" s="5"/>
      <c r="L8" s="4"/>
      <c r="M8" s="4"/>
      <c r="N8" s="4"/>
      <c r="O8" s="5"/>
      <c r="P8" s="5"/>
      <c r="Q8" s="5"/>
      <c r="R8" s="5"/>
      <c r="S8" s="5"/>
      <c r="T8" s="5"/>
      <c r="U8" s="4"/>
    </row>
    <row r="9" spans="1:21" ht="15" customHeight="1">
      <c r="A9" s="1">
        <v>17</v>
      </c>
      <c r="B9" s="1" t="s">
        <v>70</v>
      </c>
      <c r="C9" s="71"/>
      <c r="D9" s="72">
        <v>115676</v>
      </c>
      <c r="E9" s="72">
        <v>4880</v>
      </c>
      <c r="F9" s="72">
        <v>2411</v>
      </c>
      <c r="G9" s="73">
        <v>13754</v>
      </c>
      <c r="H9" s="72">
        <v>18947</v>
      </c>
      <c r="I9" s="74">
        <f aca="true" t="shared" si="0" ref="I9:I17">+H9-G9</f>
        <v>5193</v>
      </c>
      <c r="J9" s="75"/>
      <c r="K9" s="73">
        <v>462477</v>
      </c>
      <c r="L9" s="74">
        <f aca="true" t="shared" si="1" ref="L9:L17">+C9+D9+E9+F9-I9-J9+K9</f>
        <v>580251</v>
      </c>
      <c r="M9" s="73">
        <v>0</v>
      </c>
      <c r="N9" s="75"/>
      <c r="O9" s="73">
        <v>144354</v>
      </c>
      <c r="P9" s="73">
        <v>0</v>
      </c>
      <c r="Q9" s="73">
        <v>196232</v>
      </c>
      <c r="R9" s="73">
        <v>25867</v>
      </c>
      <c r="S9" s="73">
        <v>0</v>
      </c>
      <c r="T9" s="73">
        <v>213798</v>
      </c>
      <c r="U9" s="74">
        <f aca="true" t="shared" si="2" ref="U9:U17">SUM(M9:T9)</f>
        <v>580251</v>
      </c>
    </row>
    <row r="10" spans="1:21" ht="15" customHeight="1">
      <c r="A10" s="1">
        <v>18</v>
      </c>
      <c r="B10" s="1" t="s">
        <v>71</v>
      </c>
      <c r="C10" s="71"/>
      <c r="D10" s="72">
        <v>134201</v>
      </c>
      <c r="E10" s="72">
        <v>18130.21</v>
      </c>
      <c r="F10" s="72">
        <v>13236</v>
      </c>
      <c r="G10" s="73">
        <v>17207.63</v>
      </c>
      <c r="H10" s="72">
        <v>17395.34</v>
      </c>
      <c r="I10" s="74">
        <f t="shared" si="0"/>
        <v>187.70999999999913</v>
      </c>
      <c r="J10" s="75"/>
      <c r="K10" s="73">
        <v>279378</v>
      </c>
      <c r="L10" s="74">
        <f t="shared" si="1"/>
        <v>444757.5</v>
      </c>
      <c r="M10" s="73">
        <v>4</v>
      </c>
      <c r="N10" s="75"/>
      <c r="O10" s="73">
        <v>96368</v>
      </c>
      <c r="P10" s="73">
        <v>0</v>
      </c>
      <c r="Q10" s="73">
        <v>165009</v>
      </c>
      <c r="R10" s="73">
        <v>5224</v>
      </c>
      <c r="S10" s="73">
        <v>23209.5</v>
      </c>
      <c r="T10" s="73">
        <v>154943</v>
      </c>
      <c r="U10" s="74">
        <f t="shared" si="2"/>
        <v>444757.5</v>
      </c>
    </row>
    <row r="11" spans="1:21" ht="15" customHeight="1">
      <c r="A11" s="1">
        <v>19</v>
      </c>
      <c r="B11" s="1" t="s">
        <v>72</v>
      </c>
      <c r="C11" s="71"/>
      <c r="D11" s="72">
        <v>30921.22</v>
      </c>
      <c r="E11" s="72">
        <v>0</v>
      </c>
      <c r="F11" s="72">
        <v>0</v>
      </c>
      <c r="G11" s="73">
        <v>6088.41</v>
      </c>
      <c r="H11" s="72">
        <v>7696.05</v>
      </c>
      <c r="I11" s="74">
        <f t="shared" si="0"/>
        <v>1607.6400000000003</v>
      </c>
      <c r="J11" s="75"/>
      <c r="K11" s="73">
        <v>75888</v>
      </c>
      <c r="L11" s="74">
        <f t="shared" si="1"/>
        <v>105201.58</v>
      </c>
      <c r="M11" s="73">
        <v>0</v>
      </c>
      <c r="N11" s="75"/>
      <c r="O11" s="73">
        <v>34989</v>
      </c>
      <c r="P11" s="73">
        <v>0</v>
      </c>
      <c r="Q11" s="73">
        <v>0</v>
      </c>
      <c r="R11" s="73">
        <v>2469</v>
      </c>
      <c r="S11" s="73">
        <v>0</v>
      </c>
      <c r="T11" s="73">
        <v>67743.58</v>
      </c>
      <c r="U11" s="74">
        <f t="shared" si="2"/>
        <v>105201.58</v>
      </c>
    </row>
    <row r="12" spans="1:21" ht="15" customHeight="1">
      <c r="A12" s="1">
        <v>20</v>
      </c>
      <c r="B12" s="1" t="s">
        <v>73</v>
      </c>
      <c r="C12" s="71"/>
      <c r="D12" s="72">
        <v>79267</v>
      </c>
      <c r="E12" s="72">
        <v>12508</v>
      </c>
      <c r="F12" s="72">
        <v>83517</v>
      </c>
      <c r="G12" s="73">
        <v>18941</v>
      </c>
      <c r="H12" s="72">
        <v>17404</v>
      </c>
      <c r="I12" s="74">
        <f t="shared" si="0"/>
        <v>-1537</v>
      </c>
      <c r="J12" s="75"/>
      <c r="K12" s="73">
        <v>188582</v>
      </c>
      <c r="L12" s="74">
        <f t="shared" si="1"/>
        <v>365411</v>
      </c>
      <c r="M12" s="73">
        <v>101698</v>
      </c>
      <c r="N12" s="75"/>
      <c r="O12" s="73">
        <v>71030</v>
      </c>
      <c r="P12" s="73">
        <v>0</v>
      </c>
      <c r="Q12" s="73">
        <v>192683</v>
      </c>
      <c r="R12" s="73">
        <v>0</v>
      </c>
      <c r="S12" s="73">
        <v>0</v>
      </c>
      <c r="T12" s="73">
        <v>0</v>
      </c>
      <c r="U12" s="74">
        <f t="shared" si="2"/>
        <v>365411</v>
      </c>
    </row>
    <row r="13" spans="1:21" ht="15" customHeight="1">
      <c r="A13" s="1">
        <v>21</v>
      </c>
      <c r="B13" s="1" t="s">
        <v>74</v>
      </c>
      <c r="C13" s="71"/>
      <c r="D13" s="72">
        <v>10304</v>
      </c>
      <c r="E13" s="72">
        <v>0</v>
      </c>
      <c r="F13" s="72">
        <v>0</v>
      </c>
      <c r="G13" s="73">
        <v>3020</v>
      </c>
      <c r="H13" s="72">
        <v>5594</v>
      </c>
      <c r="I13" s="74">
        <f t="shared" si="0"/>
        <v>2574</v>
      </c>
      <c r="J13" s="75"/>
      <c r="K13" s="73">
        <v>7225</v>
      </c>
      <c r="L13" s="74">
        <f t="shared" si="1"/>
        <v>14955</v>
      </c>
      <c r="M13" s="73">
        <v>0</v>
      </c>
      <c r="N13" s="75"/>
      <c r="O13" s="73">
        <v>0</v>
      </c>
      <c r="P13" s="73">
        <v>0</v>
      </c>
      <c r="Q13" s="73">
        <v>14955</v>
      </c>
      <c r="R13" s="73">
        <v>0</v>
      </c>
      <c r="S13" s="73">
        <v>0</v>
      </c>
      <c r="T13" s="73">
        <v>0</v>
      </c>
      <c r="U13" s="74">
        <f t="shared" si="2"/>
        <v>14955</v>
      </c>
    </row>
    <row r="14" spans="1:21" ht="15" customHeight="1">
      <c r="A14" s="1">
        <v>22</v>
      </c>
      <c r="B14" s="1" t="s">
        <v>75</v>
      </c>
      <c r="C14" s="71"/>
      <c r="D14" s="72">
        <v>19556</v>
      </c>
      <c r="E14" s="72">
        <v>0</v>
      </c>
      <c r="F14" s="72">
        <v>0</v>
      </c>
      <c r="G14" s="73">
        <v>41292</v>
      </c>
      <c r="H14" s="72">
        <v>34392</v>
      </c>
      <c r="I14" s="74">
        <f t="shared" si="0"/>
        <v>-6900</v>
      </c>
      <c r="J14" s="75"/>
      <c r="K14" s="73">
        <v>124682</v>
      </c>
      <c r="L14" s="74">
        <f t="shared" si="1"/>
        <v>151138</v>
      </c>
      <c r="M14" s="73">
        <v>6419</v>
      </c>
      <c r="N14" s="75"/>
      <c r="O14" s="73">
        <v>53280</v>
      </c>
      <c r="P14" s="73">
        <v>0</v>
      </c>
      <c r="Q14" s="73">
        <v>32205</v>
      </c>
      <c r="R14" s="73">
        <v>59218</v>
      </c>
      <c r="S14" s="73">
        <v>0</v>
      </c>
      <c r="T14" s="73">
        <v>16</v>
      </c>
      <c r="U14" s="74">
        <f t="shared" si="2"/>
        <v>151138</v>
      </c>
    </row>
    <row r="15" spans="1:21" ht="15" customHeight="1">
      <c r="A15" s="1">
        <v>23</v>
      </c>
      <c r="B15" s="1" t="s">
        <v>76</v>
      </c>
      <c r="C15" s="71"/>
      <c r="D15" s="72"/>
      <c r="E15" s="72"/>
      <c r="F15" s="72"/>
      <c r="G15" s="73"/>
      <c r="H15" s="72"/>
      <c r="I15" s="74">
        <f t="shared" si="0"/>
        <v>0</v>
      </c>
      <c r="J15" s="75"/>
      <c r="K15" s="73"/>
      <c r="L15" s="74">
        <f t="shared" si="1"/>
        <v>0</v>
      </c>
      <c r="M15" s="73"/>
      <c r="N15" s="75"/>
      <c r="O15" s="73"/>
      <c r="P15" s="73"/>
      <c r="Q15" s="73"/>
      <c r="R15" s="73"/>
      <c r="S15" s="73"/>
      <c r="T15" s="73"/>
      <c r="U15" s="74">
        <f t="shared" si="2"/>
        <v>0</v>
      </c>
    </row>
    <row r="16" spans="1:21" ht="15" customHeight="1">
      <c r="A16" s="1">
        <v>24</v>
      </c>
      <c r="B16" s="1" t="s">
        <v>77</v>
      </c>
      <c r="C16" s="71"/>
      <c r="D16" s="72">
        <v>2146</v>
      </c>
      <c r="E16" s="72">
        <v>804</v>
      </c>
      <c r="F16" s="72">
        <v>0</v>
      </c>
      <c r="G16" s="72">
        <v>33581</v>
      </c>
      <c r="H16" s="72">
        <v>9862</v>
      </c>
      <c r="I16" s="74">
        <f t="shared" si="0"/>
        <v>-23719</v>
      </c>
      <c r="J16" s="75"/>
      <c r="K16" s="73">
        <v>34558</v>
      </c>
      <c r="L16" s="74">
        <f t="shared" si="1"/>
        <v>61227</v>
      </c>
      <c r="M16" s="73">
        <v>21935</v>
      </c>
      <c r="N16" s="75"/>
      <c r="O16" s="73">
        <v>15420</v>
      </c>
      <c r="P16" s="73">
        <v>0</v>
      </c>
      <c r="Q16" s="73">
        <v>11987</v>
      </c>
      <c r="R16" s="73">
        <v>11885</v>
      </c>
      <c r="S16" s="73">
        <v>0</v>
      </c>
      <c r="T16" s="73">
        <v>0</v>
      </c>
      <c r="U16" s="74">
        <f t="shared" si="2"/>
        <v>61227</v>
      </c>
    </row>
    <row r="17" spans="1:21" ht="15" customHeight="1">
      <c r="A17" s="1">
        <v>25</v>
      </c>
      <c r="B17" s="1" t="s">
        <v>78</v>
      </c>
      <c r="C17" s="71"/>
      <c r="D17" s="72">
        <v>0</v>
      </c>
      <c r="E17" s="72">
        <v>0</v>
      </c>
      <c r="F17" s="72">
        <v>297</v>
      </c>
      <c r="G17" s="72">
        <v>30017</v>
      </c>
      <c r="H17" s="72">
        <v>32440</v>
      </c>
      <c r="I17" s="74">
        <f t="shared" si="0"/>
        <v>2423</v>
      </c>
      <c r="J17" s="75"/>
      <c r="K17" s="73">
        <v>213720.75</v>
      </c>
      <c r="L17" s="74">
        <f t="shared" si="1"/>
        <v>211594.75</v>
      </c>
      <c r="M17" s="73">
        <v>0</v>
      </c>
      <c r="N17" s="75"/>
      <c r="O17" s="73">
        <v>0</v>
      </c>
      <c r="P17" s="73">
        <v>0</v>
      </c>
      <c r="Q17" s="73">
        <v>141546.51</v>
      </c>
      <c r="R17" s="73">
        <v>70048.24</v>
      </c>
      <c r="S17" s="73">
        <v>0</v>
      </c>
      <c r="T17" s="73">
        <v>0</v>
      </c>
      <c r="U17" s="74">
        <f t="shared" si="2"/>
        <v>211594.75</v>
      </c>
    </row>
    <row r="18" spans="1:21" ht="15" customHeight="1">
      <c r="A18" s="21"/>
      <c r="B18" s="21" t="s">
        <v>79</v>
      </c>
      <c r="C18" s="76">
        <f aca="true" t="shared" si="3" ref="C18:U18">SUM(C9:C17)</f>
        <v>0</v>
      </c>
      <c r="D18" s="76">
        <f t="shared" si="3"/>
        <v>392071.22</v>
      </c>
      <c r="E18" s="76">
        <f t="shared" si="3"/>
        <v>36322.21</v>
      </c>
      <c r="F18" s="76">
        <f t="shared" si="3"/>
        <v>99461</v>
      </c>
      <c r="G18" s="76">
        <f t="shared" si="3"/>
        <v>163901.04</v>
      </c>
      <c r="H18" s="76">
        <f t="shared" si="3"/>
        <v>143730.39</v>
      </c>
      <c r="I18" s="76">
        <f t="shared" si="3"/>
        <v>-20170.65</v>
      </c>
      <c r="J18" s="76">
        <f t="shared" si="3"/>
        <v>0</v>
      </c>
      <c r="K18" s="77">
        <f t="shared" si="3"/>
        <v>1386510.75</v>
      </c>
      <c r="L18" s="76">
        <f t="shared" si="3"/>
        <v>1934535.83</v>
      </c>
      <c r="M18" s="76">
        <f t="shared" si="3"/>
        <v>130056</v>
      </c>
      <c r="N18" s="76">
        <f t="shared" si="3"/>
        <v>0</v>
      </c>
      <c r="O18" s="76">
        <f t="shared" si="3"/>
        <v>415441</v>
      </c>
      <c r="P18" s="76">
        <f t="shared" si="3"/>
        <v>0</v>
      </c>
      <c r="Q18" s="76">
        <f t="shared" si="3"/>
        <v>754617.51</v>
      </c>
      <c r="R18" s="76">
        <f t="shared" si="3"/>
        <v>174711.24</v>
      </c>
      <c r="S18" s="76">
        <f t="shared" si="3"/>
        <v>23209.5</v>
      </c>
      <c r="T18" s="76">
        <f t="shared" si="3"/>
        <v>436500.58</v>
      </c>
      <c r="U18" s="76">
        <f t="shared" si="3"/>
        <v>1934535.83</v>
      </c>
    </row>
    <row r="22" spans="7:10" ht="15" customHeight="1">
      <c r="G22" s="37" t="s">
        <v>80</v>
      </c>
      <c r="H22" s="37"/>
      <c r="I22" s="37"/>
      <c r="J22" s="6">
        <f>+('semilavorati aggregato'!J28)-('semilavorati aggregato'!K28+'monomeri aggregato'!K18)</f>
        <v>13634.350000000559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2015-03-05T11:04:02Z</cp:lastPrinted>
  <dcterms:created xsi:type="dcterms:W3CDTF">2015-03-05T12:01:37Z</dcterms:created>
  <dcterms:modified xsi:type="dcterms:W3CDTF">2015-03-05T11:04:13Z</dcterms:modified>
  <cp:category/>
  <cp:version/>
  <cp:contentType/>
  <cp:contentStatus/>
</cp:coreProperties>
</file>