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<sst xmlns="http://schemas.openxmlformats.org/spreadsheetml/2006/main" count="258" uniqueCount="82">
  <si>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</si>
  <si>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</si>
  <si>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</si>
  <si>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</si>
  <si>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</si>
  <si>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</si>
  <si>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provvisori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</si>
  <si>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</si>
  <si>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</si>
  <si>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</si>
  <si>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</si>
  <si>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</si>
  <si>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</si>
  <si>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</si>
  <si>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</si>
  <si>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</si>
  <si>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</si>
  <si>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</si>
  <si>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</si>
  <si>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</si>
  <si>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</si>
  <si>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</si>
  <si>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</si>
  <si>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</si>
  <si>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</si>
  <si>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</si>
  <si>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aprile 2014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</si>
  <si>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</si>
  <si>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</si>
  <si>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</si>
  <si>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</si>
  <si>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</si>
  <si>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</si>
  <si>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</si>
  <si>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</si>
  <si>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</si>
  <si>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</si>
  <si>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</si>
  <si>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</si>
  <si>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</si>
  <si>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</si>
  <si>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</si>
  <si>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</si>
  <si>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</si>
  <si>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</si>
  <si>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</si>
  <si>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</si>
  <si>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</si>
  <si>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</si>
  <si>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</si>
  <si>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</si>
  <si>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</si>
  <si>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</si>
  <si>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</si>
  <si>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</si>
  <si>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</si>
  <si>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</si>
  <si>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</si>
  <si>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</si>
  <si>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</si>
  <si>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</si>
  <si>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</si>
  <si>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</si>
  <si>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</si>
  <si>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</si>
  <si>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</si>
  <si>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</si>
  <si>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</si>
  <si>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</si>
  <si>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</si>
  <si>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</si>
  <si>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</si>
  <si>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</si>
  <si>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</si>
  <si>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</si>
  <si>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</si>
  <si>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</si>
  <si>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</si>
  <si>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</si>
  <si>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</si>
  <si>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</si>
  <si>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gennaio-aprile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</si>
</sst>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b/>
      <sz val="12"/>
      <color indexed="8"/>
      <name val="Calibri"/>
      <family val="0"/>
    </font>
    <font>
      <b/>
      <sz val="12"/>
      <color indexed="23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3"/>
      <name val="Calibri"/>
      <family val="2"/>
    </font>
    <font>
      <b/>
      <sz val="11"/>
      <color indexed="12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2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" wrapText="1"/>
      <protection/>
    </xf>
    <xf numFmtId="0" fontId="6" fillId="37" borderId="0" xfId="0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3" fillId="38" borderId="16" xfId="0" applyFont="1" applyFill="1" applyBorder="1" applyAlignment="1" applyProtection="1">
      <alignment horizontal="left"/>
      <protection/>
    </xf>
    <xf numFmtId="0" fontId="3" fillId="39" borderId="16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center" textRotation="90" wrapText="1"/>
      <protection/>
    </xf>
    <xf numFmtId="0" fontId="8" fillId="35" borderId="19" xfId="0" applyFont="1" applyFill="1" applyBorder="1" applyAlignment="1" applyProtection="1">
      <alignment horizontal="center" textRotation="90" wrapText="1"/>
      <protection/>
    </xf>
    <xf numFmtId="0" fontId="9" fillId="35" borderId="20" xfId="0" applyFont="1" applyFill="1" applyBorder="1" applyAlignment="1" applyProtection="1">
      <alignment horizontal="center" wrapText="1"/>
      <protection/>
    </xf>
    <xf numFmtId="0" fontId="9" fillId="35" borderId="0" xfId="0" applyFont="1" applyFill="1" applyAlignment="1" applyProtection="1">
      <alignment horizontal="center" wrapText="1"/>
      <protection/>
    </xf>
    <xf numFmtId="0" fontId="3" fillId="41" borderId="21" xfId="0" applyFont="1" applyFill="1" applyBorder="1" applyAlignment="1" applyProtection="1">
      <alignment horizontal="center"/>
      <protection/>
    </xf>
    <xf numFmtId="0" fontId="9" fillId="35" borderId="22" xfId="0" applyFont="1" applyFill="1" applyBorder="1" applyAlignment="1" applyProtection="1">
      <alignment horizontal="center" wrapText="1"/>
      <protection/>
    </xf>
    <xf numFmtId="0" fontId="9" fillId="35" borderId="23" xfId="0" applyFont="1" applyFill="1" applyBorder="1" applyAlignment="1" applyProtection="1">
      <alignment horizontal="center" wrapText="1"/>
      <protection/>
    </xf>
    <xf numFmtId="0" fontId="6" fillId="37" borderId="0" xfId="0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center"/>
      <protection/>
    </xf>
    <xf numFmtId="0" fontId="10" fillId="37" borderId="24" xfId="0" applyFont="1" applyFill="1" applyBorder="1" applyAlignment="1" applyProtection="1">
      <alignment horizontal="center"/>
      <protection/>
    </xf>
    <xf numFmtId="0" fontId="8" fillId="42" borderId="25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right"/>
      <protection locked="0"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4" fontId="0" fillId="35" borderId="12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/>
      <protection/>
    </xf>
    <xf numFmtId="4" fontId="0" fillId="35" borderId="12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33" borderId="27" xfId="0" applyNumberFormat="1" applyFont="1" applyFill="1" applyBorder="1" applyAlignment="1" applyProtection="1">
      <alignment horizontal="right"/>
      <protection locked="0"/>
    </xf>
    <xf numFmtId="4" fontId="0" fillId="35" borderId="28" xfId="0" applyNumberFormat="1" applyFont="1" applyFill="1" applyBorder="1" applyAlignment="1" applyProtection="1">
      <alignment horizontal="right"/>
      <protection/>
    </xf>
    <xf numFmtId="4" fontId="11" fillId="38" borderId="12" xfId="0" applyNumberFormat="1" applyFont="1" applyFill="1" applyBorder="1" applyAlignment="1" applyProtection="1">
      <alignment horizontal="right"/>
      <protection/>
    </xf>
    <xf numFmtId="4" fontId="11" fillId="38" borderId="12" xfId="0" applyNumberFormat="1" applyFont="1" applyFill="1" applyBorder="1" applyAlignment="1" applyProtection="1">
      <alignment horizontal="right"/>
      <protection locked="0"/>
    </xf>
    <xf numFmtId="4" fontId="11" fillId="38" borderId="28" xfId="0" applyNumberFormat="1" applyFont="1" applyFill="1" applyBorder="1" applyAlignment="1" applyProtection="1">
      <alignment horizontal="right"/>
      <protection/>
    </xf>
    <xf numFmtId="4" fontId="11" fillId="38" borderId="26" xfId="0" applyNumberFormat="1" applyFont="1" applyFill="1" applyBorder="1" applyAlignment="1" applyProtection="1">
      <alignment horizontal="right"/>
      <protection/>
    </xf>
    <xf numFmtId="4" fontId="3" fillId="39" borderId="12" xfId="0" applyNumberFormat="1" applyFont="1" applyFill="1" applyBorder="1" applyAlignment="1" applyProtection="1">
      <alignment horizontal="right"/>
      <protection/>
    </xf>
    <xf numFmtId="4" fontId="3" fillId="39" borderId="28" xfId="0" applyNumberFormat="1" applyFont="1" applyFill="1" applyBorder="1" applyAlignment="1" applyProtection="1">
      <alignment horizontal="right"/>
      <protection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4" fontId="0" fillId="35" borderId="12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/>
      <protection/>
    </xf>
    <xf numFmtId="4" fontId="0" fillId="35" borderId="12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33" borderId="27" xfId="0" applyNumberFormat="1" applyFont="1" applyFill="1" applyBorder="1" applyAlignment="1" applyProtection="1">
      <alignment horizontal="right"/>
      <protection locked="0"/>
    </xf>
    <xf numFmtId="4" fontId="0" fillId="35" borderId="28" xfId="0" applyNumberFormat="1" applyFont="1" applyFill="1" applyBorder="1" applyAlignment="1" applyProtection="1">
      <alignment horizontal="right"/>
      <protection/>
    </xf>
    <xf numFmtId="4" fontId="11" fillId="38" borderId="12" xfId="0" applyNumberFormat="1" applyFont="1" applyFill="1" applyBorder="1" applyAlignment="1" applyProtection="1">
      <alignment horizontal="right"/>
      <protection/>
    </xf>
    <xf numFmtId="4" fontId="11" fillId="38" borderId="12" xfId="0" applyNumberFormat="1" applyFont="1" applyFill="1" applyBorder="1" applyAlignment="1" applyProtection="1">
      <alignment horizontal="right"/>
      <protection locked="0"/>
    </xf>
    <xf numFmtId="4" fontId="11" fillId="38" borderId="28" xfId="0" applyNumberFormat="1" applyFont="1" applyFill="1" applyBorder="1" applyAlignment="1" applyProtection="1">
      <alignment horizontal="right"/>
      <protection/>
    </xf>
    <xf numFmtId="4" fontId="11" fillId="38" borderId="26" xfId="0" applyNumberFormat="1" applyFont="1" applyFill="1" applyBorder="1" applyAlignment="1" applyProtection="1">
      <alignment horizontal="right"/>
      <protection/>
    </xf>
    <xf numFmtId="4" fontId="11" fillId="39" borderId="12" xfId="0" applyNumberFormat="1" applyFont="1" applyFill="1" applyBorder="1" applyAlignment="1" applyProtection="1">
      <alignment horizontal="right"/>
      <protection/>
    </xf>
    <xf numFmtId="4" fontId="11" fillId="39" borderId="28" xfId="0" applyNumberFormat="1" applyFont="1" applyFill="1" applyBorder="1" applyAlignment="1" applyProtection="1">
      <alignment horizontal="right"/>
      <protection/>
    </xf>
    <xf numFmtId="4" fontId="1" fillId="44" borderId="29" xfId="0" applyNumberFormat="1" applyFont="1" applyFill="1" applyBorder="1" applyAlignment="1" applyProtection="1">
      <alignment horizontal="right"/>
      <protection locked="0"/>
    </xf>
    <xf numFmtId="4" fontId="0" fillId="0" borderId="29" xfId="0" applyNumberFormat="1" applyFill="1" applyBorder="1" applyAlignment="1" applyProtection="1">
      <alignment horizontal="right"/>
      <protection locked="0"/>
    </xf>
    <xf numFmtId="4" fontId="0" fillId="0" borderId="29" xfId="0" applyNumberFormat="1" applyFill="1" applyBorder="1" applyAlignment="1" applyProtection="1">
      <alignment horizontal="right"/>
      <protection/>
    </xf>
    <xf numFmtId="4" fontId="0" fillId="35" borderId="29" xfId="0" applyNumberFormat="1" applyFill="1" applyBorder="1" applyAlignment="1" applyProtection="1">
      <alignment horizontal="right"/>
      <protection/>
    </xf>
    <xf numFmtId="4" fontId="0" fillId="44" borderId="29" xfId="0" applyNumberFormat="1" applyFill="1" applyBorder="1" applyAlignment="1" applyProtection="1">
      <alignment horizontal="right"/>
      <protection locked="0"/>
    </xf>
    <xf numFmtId="4" fontId="11" fillId="40" borderId="29" xfId="0" applyNumberFormat="1" applyFont="1" applyFill="1" applyBorder="1" applyAlignment="1" applyProtection="1">
      <alignment horizontal="right"/>
      <protection/>
    </xf>
    <xf numFmtId="4" fontId="3" fillId="40" borderId="29" xfId="0" applyNumberFormat="1" applyFont="1" applyFill="1" applyBorder="1" applyAlignment="1" applyProtection="1">
      <alignment horizontal="right"/>
      <protection/>
    </xf>
    <xf numFmtId="4" fontId="11" fillId="40" borderId="29" xfId="0" applyNumberFormat="1" applyFont="1" applyFill="1" applyBorder="1" applyAlignment="1" applyProtection="1">
      <alignment horizontal="right"/>
      <protection locked="0"/>
    </xf>
    <xf numFmtId="4" fontId="3" fillId="38" borderId="12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808080"/>
      <rgbColor rgb="00333399"/>
      <rgbColor rgb="00FFCC99"/>
      <rgbColor rgb="00FFCC00"/>
      <rgbColor rgb="00FF99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 t="s">
        <v>1</v>
      </c>
      <c r="N1" s="30"/>
      <c r="O1" s="30"/>
      <c r="P1" s="30"/>
      <c r="Q1" s="30"/>
      <c r="R1" s="30"/>
      <c r="S1" s="30"/>
      <c r="T1" s="30"/>
      <c r="U1" s="30"/>
    </row>
    <row r="2" spans="1:21" ht="21" customHeight="1">
      <c r="A2" s="14"/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3</v>
      </c>
      <c r="N2" s="32"/>
      <c r="O2" s="32"/>
      <c r="P2" s="32"/>
      <c r="Q2" s="32"/>
      <c r="R2" s="32"/>
      <c r="S2" s="32"/>
      <c r="T2" s="32"/>
      <c r="U2" s="32"/>
    </row>
    <row r="3" spans="1:21" ht="16.5" customHeight="1" thickBot="1">
      <c r="A3" s="11"/>
      <c r="B3" s="20"/>
      <c r="C3" s="33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4" t="s">
        <v>5</v>
      </c>
      <c r="N3" s="34"/>
      <c r="O3" s="34"/>
      <c r="P3" s="34"/>
      <c r="Q3" s="34"/>
      <c r="R3" s="34"/>
      <c r="S3" s="34"/>
      <c r="T3" s="34"/>
      <c r="U3" s="34"/>
    </row>
    <row r="4" spans="1:21" ht="12.75" customHeight="1">
      <c r="A4" s="28" t="s">
        <v>6</v>
      </c>
      <c r="B4" s="29"/>
      <c r="C4" s="24" t="s">
        <v>7</v>
      </c>
      <c r="D4" s="23" t="s">
        <v>8</v>
      </c>
      <c r="E4" s="24" t="s">
        <v>9</v>
      </c>
      <c r="F4" s="23" t="s">
        <v>10</v>
      </c>
      <c r="G4" s="24" t="s">
        <v>11</v>
      </c>
      <c r="H4" s="23" t="s">
        <v>12</v>
      </c>
      <c r="I4" s="24" t="s">
        <v>13</v>
      </c>
      <c r="J4" s="23" t="s">
        <v>14</v>
      </c>
      <c r="K4" s="24" t="s">
        <v>15</v>
      </c>
      <c r="L4" s="23" t="s">
        <v>16</v>
      </c>
      <c r="M4" s="24" t="s">
        <v>17</v>
      </c>
      <c r="N4" s="23" t="s">
        <v>18</v>
      </c>
      <c r="O4" s="24" t="s">
        <v>19</v>
      </c>
      <c r="P4" s="23" t="s">
        <v>20</v>
      </c>
      <c r="Q4" s="24" t="s">
        <v>21</v>
      </c>
      <c r="R4" s="23" t="s">
        <v>22</v>
      </c>
      <c r="S4" s="24" t="s">
        <v>23</v>
      </c>
      <c r="T4" s="23" t="s">
        <v>24</v>
      </c>
      <c r="U4" s="24" t="s">
        <v>25</v>
      </c>
    </row>
    <row r="5" spans="1:21" ht="15.75" customHeight="1">
      <c r="A5" s="25" t="s">
        <v>26</v>
      </c>
      <c r="B5" s="26"/>
      <c r="C5" s="24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</row>
    <row r="6" spans="1:21" ht="124.5" customHeight="1">
      <c r="A6" s="25"/>
      <c r="B6" s="26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  <c r="R6" s="23"/>
      <c r="S6" s="24"/>
      <c r="T6" s="23"/>
      <c r="U6" s="24"/>
    </row>
    <row r="7" spans="1:21" ht="15" customHeight="1">
      <c r="A7" s="15" t="s">
        <v>27</v>
      </c>
      <c r="B7" s="2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43</v>
      </c>
      <c r="R7" s="12" t="s">
        <v>44</v>
      </c>
      <c r="S7" s="12" t="s">
        <v>45</v>
      </c>
      <c r="T7" s="12" t="s">
        <v>46</v>
      </c>
      <c r="U7" s="12" t="s">
        <v>47</v>
      </c>
    </row>
    <row r="8" spans="1:21" ht="15" customHeight="1">
      <c r="A8" s="27" t="s">
        <v>48</v>
      </c>
      <c r="B8" s="27"/>
      <c r="C8" s="7"/>
      <c r="D8" s="8"/>
      <c r="E8" s="8"/>
      <c r="F8" s="8"/>
      <c r="G8" s="8"/>
      <c r="H8" s="8"/>
      <c r="I8" s="9"/>
      <c r="J8" s="8"/>
      <c r="K8" s="8"/>
      <c r="L8" s="10"/>
      <c r="M8" s="8"/>
      <c r="N8" s="8"/>
      <c r="O8" s="8"/>
      <c r="P8" s="8"/>
      <c r="Q8" s="8"/>
      <c r="R8" s="8"/>
      <c r="S8" s="8"/>
      <c r="T8" s="8"/>
      <c r="U8" s="10"/>
    </row>
    <row r="9" spans="1:21" ht="15" customHeight="1">
      <c r="A9" s="16">
        <v>1</v>
      </c>
      <c r="B9" s="16" t="s">
        <v>49</v>
      </c>
      <c r="C9" s="52">
        <v>3290</v>
      </c>
      <c r="D9" s="52">
        <v>0</v>
      </c>
      <c r="E9" s="52">
        <v>817</v>
      </c>
      <c r="F9" s="52">
        <v>0</v>
      </c>
      <c r="G9" s="52">
        <v>0</v>
      </c>
      <c r="H9" s="52">
        <v>0</v>
      </c>
      <c r="I9" s="53">
        <f aca="true" t="shared" si="0" ref="I9:I19">+H9-G9</f>
        <v>0</v>
      </c>
      <c r="J9" s="52">
        <v>2541</v>
      </c>
      <c r="K9" s="54">
        <v>40155.82</v>
      </c>
      <c r="L9" s="55">
        <f aca="true" t="shared" si="1" ref="L9:L26">C9+D9+E9+F9-(I9+J9)+K9</f>
        <v>41721.82</v>
      </c>
      <c r="M9" s="52">
        <v>2470</v>
      </c>
      <c r="N9" s="56">
        <v>4832</v>
      </c>
      <c r="O9" s="52">
        <v>0</v>
      </c>
      <c r="P9" s="52">
        <v>0</v>
      </c>
      <c r="Q9" s="52">
        <v>0</v>
      </c>
      <c r="R9" s="52">
        <v>0</v>
      </c>
      <c r="S9" s="52">
        <v>33255.82</v>
      </c>
      <c r="T9" s="57">
        <v>1164</v>
      </c>
      <c r="U9" s="58">
        <f aca="true" t="shared" si="2" ref="U9:U19">SUM(M9:T9)</f>
        <v>41721.82</v>
      </c>
    </row>
    <row r="10" spans="1:21" ht="15" customHeight="1">
      <c r="A10" s="16">
        <v>2</v>
      </c>
      <c r="B10" s="16" t="s">
        <v>50</v>
      </c>
      <c r="C10" s="52">
        <v>5071</v>
      </c>
      <c r="D10" s="52">
        <v>0</v>
      </c>
      <c r="E10" s="52">
        <v>0</v>
      </c>
      <c r="F10" s="52">
        <v>7350</v>
      </c>
      <c r="G10" s="52">
        <v>7836</v>
      </c>
      <c r="H10" s="52">
        <v>9342</v>
      </c>
      <c r="I10" s="53">
        <f t="shared" si="0"/>
        <v>1506</v>
      </c>
      <c r="J10" s="52">
        <v>9512</v>
      </c>
      <c r="K10" s="54">
        <v>6312</v>
      </c>
      <c r="L10" s="55">
        <f t="shared" si="1"/>
        <v>7715</v>
      </c>
      <c r="M10" s="52">
        <v>4070</v>
      </c>
      <c r="N10" s="56">
        <v>0</v>
      </c>
      <c r="O10" s="52">
        <v>3299</v>
      </c>
      <c r="P10" s="52">
        <v>0</v>
      </c>
      <c r="Q10" s="52">
        <v>144</v>
      </c>
      <c r="R10" s="52">
        <v>0</v>
      </c>
      <c r="S10" s="52">
        <v>182</v>
      </c>
      <c r="T10" s="57">
        <v>20</v>
      </c>
      <c r="U10" s="58">
        <f t="shared" si="2"/>
        <v>7715</v>
      </c>
    </row>
    <row r="11" spans="1:21" ht="15" customHeight="1">
      <c r="A11" s="17">
        <v>3</v>
      </c>
      <c r="B11" s="17" t="s">
        <v>51</v>
      </c>
      <c r="C11" s="52">
        <v>176732</v>
      </c>
      <c r="D11" s="52">
        <v>32139</v>
      </c>
      <c r="E11" s="52">
        <v>29725</v>
      </c>
      <c r="F11" s="52">
        <v>15160</v>
      </c>
      <c r="G11" s="52">
        <v>79891</v>
      </c>
      <c r="H11" s="52">
        <v>104315</v>
      </c>
      <c r="I11" s="53">
        <f t="shared" si="0"/>
        <v>24424</v>
      </c>
      <c r="J11" s="52">
        <v>229332</v>
      </c>
      <c r="K11" s="54">
        <v>0</v>
      </c>
      <c r="L11" s="55">
        <f t="shared" si="1"/>
        <v>0</v>
      </c>
      <c r="M11" s="52">
        <v>0</v>
      </c>
      <c r="N11" s="56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7">
        <v>0</v>
      </c>
      <c r="U11" s="58">
        <f t="shared" si="2"/>
        <v>0</v>
      </c>
    </row>
    <row r="12" spans="1:21" ht="15" customHeight="1">
      <c r="A12" s="16">
        <v>4</v>
      </c>
      <c r="B12" s="16" t="s">
        <v>52</v>
      </c>
      <c r="C12" s="52">
        <v>38525</v>
      </c>
      <c r="D12" s="52">
        <v>29211</v>
      </c>
      <c r="E12" s="52">
        <v>0</v>
      </c>
      <c r="F12" s="52">
        <v>0</v>
      </c>
      <c r="G12" s="52">
        <v>36322</v>
      </c>
      <c r="H12" s="52">
        <v>32251</v>
      </c>
      <c r="I12" s="53">
        <f t="shared" si="0"/>
        <v>-4071</v>
      </c>
      <c r="J12" s="52">
        <v>71807</v>
      </c>
      <c r="K12" s="54">
        <v>0</v>
      </c>
      <c r="L12" s="55">
        <f t="shared" si="1"/>
        <v>0</v>
      </c>
      <c r="M12" s="52">
        <v>0</v>
      </c>
      <c r="N12" s="56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7">
        <v>0</v>
      </c>
      <c r="U12" s="58">
        <f t="shared" si="2"/>
        <v>0</v>
      </c>
    </row>
    <row r="13" spans="1:21" ht="15" customHeight="1">
      <c r="A13" s="16">
        <v>5</v>
      </c>
      <c r="B13" s="16" t="s">
        <v>53</v>
      </c>
      <c r="C13" s="52">
        <v>23861</v>
      </c>
      <c r="D13" s="52">
        <v>0</v>
      </c>
      <c r="E13" s="52">
        <v>0</v>
      </c>
      <c r="F13" s="52">
        <v>62762</v>
      </c>
      <c r="G13" s="52">
        <v>28206</v>
      </c>
      <c r="H13" s="52">
        <v>45049</v>
      </c>
      <c r="I13" s="53">
        <f t="shared" si="0"/>
        <v>16843</v>
      </c>
      <c r="J13" s="52">
        <v>72521</v>
      </c>
      <c r="K13" s="54">
        <v>63826</v>
      </c>
      <c r="L13" s="55">
        <f t="shared" si="1"/>
        <v>61085</v>
      </c>
      <c r="M13" s="52">
        <v>0</v>
      </c>
      <c r="N13" s="56">
        <v>0</v>
      </c>
      <c r="O13" s="52">
        <v>0</v>
      </c>
      <c r="P13" s="52">
        <v>0</v>
      </c>
      <c r="Q13" s="52">
        <v>20446</v>
      </c>
      <c r="R13" s="52">
        <v>40639</v>
      </c>
      <c r="S13" s="52">
        <v>0</v>
      </c>
      <c r="T13" s="57">
        <v>0</v>
      </c>
      <c r="U13" s="58">
        <f t="shared" si="2"/>
        <v>61085</v>
      </c>
    </row>
    <row r="14" spans="1:21" ht="15" customHeight="1">
      <c r="A14" s="16">
        <v>6</v>
      </c>
      <c r="B14" s="16" t="s">
        <v>54</v>
      </c>
      <c r="C14" s="52">
        <v>20126</v>
      </c>
      <c r="D14" s="52">
        <v>0</v>
      </c>
      <c r="E14" s="52">
        <v>1400</v>
      </c>
      <c r="F14" s="52">
        <v>0</v>
      </c>
      <c r="G14" s="52">
        <v>6788</v>
      </c>
      <c r="H14" s="52">
        <v>5580</v>
      </c>
      <c r="I14" s="53">
        <f t="shared" si="0"/>
        <v>-1208</v>
      </c>
      <c r="J14" s="52">
        <v>19813</v>
      </c>
      <c r="K14" s="54">
        <v>14761</v>
      </c>
      <c r="L14" s="55">
        <f t="shared" si="1"/>
        <v>17682</v>
      </c>
      <c r="M14" s="52">
        <v>17244</v>
      </c>
      <c r="N14" s="56">
        <v>0</v>
      </c>
      <c r="O14" s="52">
        <v>0</v>
      </c>
      <c r="P14" s="52">
        <v>0</v>
      </c>
      <c r="Q14" s="52">
        <v>0</v>
      </c>
      <c r="R14" s="52">
        <v>0</v>
      </c>
      <c r="S14" s="52">
        <v>438</v>
      </c>
      <c r="T14" s="57">
        <v>0</v>
      </c>
      <c r="U14" s="58">
        <f t="shared" si="2"/>
        <v>17682</v>
      </c>
    </row>
    <row r="15" spans="1:21" ht="15" customHeight="1">
      <c r="A15" s="16">
        <v>7</v>
      </c>
      <c r="B15" s="16" t="s">
        <v>55</v>
      </c>
      <c r="C15" s="52">
        <v>8769</v>
      </c>
      <c r="D15" s="52">
        <v>0</v>
      </c>
      <c r="E15" s="52">
        <v>0</v>
      </c>
      <c r="F15" s="52">
        <v>0</v>
      </c>
      <c r="G15" s="52">
        <v>9051.72</v>
      </c>
      <c r="H15" s="52">
        <v>6585.02</v>
      </c>
      <c r="I15" s="53">
        <f t="shared" si="0"/>
        <v>-2466.699999999999</v>
      </c>
      <c r="J15" s="52">
        <v>9256.71</v>
      </c>
      <c r="K15" s="54">
        <v>0</v>
      </c>
      <c r="L15" s="55">
        <f t="shared" si="1"/>
        <v>1978.9899999999998</v>
      </c>
      <c r="M15" s="52">
        <v>0</v>
      </c>
      <c r="N15" s="56">
        <v>0</v>
      </c>
      <c r="O15" s="52">
        <v>0</v>
      </c>
      <c r="P15" s="52">
        <v>0</v>
      </c>
      <c r="Q15" s="52">
        <v>0</v>
      </c>
      <c r="R15" s="52">
        <v>0</v>
      </c>
      <c r="S15" s="52">
        <v>1979</v>
      </c>
      <c r="T15" s="57">
        <v>0</v>
      </c>
      <c r="U15" s="58">
        <f t="shared" si="2"/>
        <v>1979</v>
      </c>
    </row>
    <row r="16" spans="1:21" ht="15" customHeight="1">
      <c r="A16" s="16">
        <v>8</v>
      </c>
      <c r="B16" s="16" t="s">
        <v>56</v>
      </c>
      <c r="C16" s="52">
        <v>7737</v>
      </c>
      <c r="D16" s="52">
        <v>6232.75</v>
      </c>
      <c r="E16" s="52">
        <v>0</v>
      </c>
      <c r="F16" s="52">
        <v>3485.97</v>
      </c>
      <c r="G16" s="52">
        <v>42526.48</v>
      </c>
      <c r="H16" s="52">
        <v>40082.32</v>
      </c>
      <c r="I16" s="53">
        <f t="shared" si="0"/>
        <v>-2444.1600000000035</v>
      </c>
      <c r="J16" s="52">
        <v>5275.98</v>
      </c>
      <c r="K16" s="54">
        <v>5909</v>
      </c>
      <c r="L16" s="55">
        <f t="shared" si="1"/>
        <v>20532.900000000005</v>
      </c>
      <c r="M16" s="52">
        <v>0</v>
      </c>
      <c r="N16" s="56">
        <v>3608.9</v>
      </c>
      <c r="O16" s="52">
        <v>3130</v>
      </c>
      <c r="P16" s="52">
        <v>0</v>
      </c>
      <c r="Q16" s="52">
        <v>4633</v>
      </c>
      <c r="R16" s="52">
        <v>0</v>
      </c>
      <c r="S16" s="52">
        <v>9161</v>
      </c>
      <c r="T16" s="57">
        <v>0</v>
      </c>
      <c r="U16" s="58">
        <f t="shared" si="2"/>
        <v>20532.9</v>
      </c>
    </row>
    <row r="17" spans="1:21" ht="15" customHeight="1">
      <c r="A17" s="16">
        <v>9</v>
      </c>
      <c r="B17" s="16" t="s">
        <v>57</v>
      </c>
      <c r="C17" s="52">
        <v>0</v>
      </c>
      <c r="D17" s="52">
        <v>0</v>
      </c>
      <c r="E17" s="52">
        <v>1630</v>
      </c>
      <c r="F17" s="52">
        <v>0</v>
      </c>
      <c r="G17" s="52">
        <v>9293</v>
      </c>
      <c r="H17" s="52">
        <v>12004</v>
      </c>
      <c r="I17" s="53">
        <f t="shared" si="0"/>
        <v>2711</v>
      </c>
      <c r="J17" s="52">
        <v>0</v>
      </c>
      <c r="K17" s="54">
        <v>1081</v>
      </c>
      <c r="L17" s="55">
        <f t="shared" si="1"/>
        <v>0</v>
      </c>
      <c r="M17" s="52">
        <v>0</v>
      </c>
      <c r="N17" s="56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7">
        <v>0</v>
      </c>
      <c r="U17" s="58">
        <f t="shared" si="2"/>
        <v>0</v>
      </c>
    </row>
    <row r="18" spans="1:21" ht="15" customHeight="1">
      <c r="A18" s="16">
        <v>10</v>
      </c>
      <c r="B18" s="16" t="s">
        <v>58</v>
      </c>
      <c r="C18" s="52"/>
      <c r="D18" s="52"/>
      <c r="E18" s="52"/>
      <c r="F18" s="52"/>
      <c r="G18" s="52"/>
      <c r="H18" s="52"/>
      <c r="I18" s="53">
        <f t="shared" si="0"/>
        <v>0</v>
      </c>
      <c r="J18" s="52"/>
      <c r="K18" s="54"/>
      <c r="L18" s="55">
        <f t="shared" si="1"/>
        <v>0</v>
      </c>
      <c r="M18" s="52"/>
      <c r="N18" s="56"/>
      <c r="O18" s="52"/>
      <c r="P18" s="52"/>
      <c r="Q18" s="52"/>
      <c r="R18" s="52"/>
      <c r="S18" s="52"/>
      <c r="T18" s="57"/>
      <c r="U18" s="58">
        <f t="shared" si="2"/>
        <v>0</v>
      </c>
    </row>
    <row r="19" spans="1:21" ht="15" customHeight="1">
      <c r="A19" s="16">
        <v>11</v>
      </c>
      <c r="B19" s="16" t="s">
        <v>59</v>
      </c>
      <c r="C19" s="52">
        <v>0</v>
      </c>
      <c r="D19" s="52">
        <v>0</v>
      </c>
      <c r="E19" s="52">
        <v>1500.34</v>
      </c>
      <c r="F19" s="52">
        <v>5999.25</v>
      </c>
      <c r="G19" s="52">
        <v>18774.07</v>
      </c>
      <c r="H19" s="52">
        <v>17005.8</v>
      </c>
      <c r="I19" s="53">
        <f t="shared" si="0"/>
        <v>-1768.2700000000004</v>
      </c>
      <c r="J19" s="52">
        <v>5602.81</v>
      </c>
      <c r="K19" s="54">
        <v>6127.45</v>
      </c>
      <c r="L19" s="55">
        <f t="shared" si="1"/>
        <v>9792.5</v>
      </c>
      <c r="M19" s="52">
        <v>0</v>
      </c>
      <c r="N19" s="56">
        <v>0</v>
      </c>
      <c r="O19" s="52">
        <v>0</v>
      </c>
      <c r="P19" s="52">
        <v>0</v>
      </c>
      <c r="Q19" s="52">
        <v>1905.33</v>
      </c>
      <c r="R19" s="52">
        <v>4266.33</v>
      </c>
      <c r="S19" s="52">
        <v>3620.85</v>
      </c>
      <c r="T19" s="57">
        <v>0</v>
      </c>
      <c r="U19" s="58">
        <f t="shared" si="2"/>
        <v>9792.51</v>
      </c>
    </row>
    <row r="20" spans="1:21" ht="15" customHeight="1">
      <c r="A20" s="18"/>
      <c r="B20" s="18" t="s">
        <v>60</v>
      </c>
      <c r="C20" s="59">
        <f aca="true" t="shared" si="3" ref="C20:K20">SUM(C9:C19)</f>
        <v>284111</v>
      </c>
      <c r="D20" s="59">
        <f t="shared" si="3"/>
        <v>67582.75</v>
      </c>
      <c r="E20" s="59">
        <f t="shared" si="3"/>
        <v>35072.34</v>
      </c>
      <c r="F20" s="59">
        <f t="shared" si="3"/>
        <v>94757.22</v>
      </c>
      <c r="G20" s="59">
        <f t="shared" si="3"/>
        <v>238688.27000000002</v>
      </c>
      <c r="H20" s="59">
        <f t="shared" si="3"/>
        <v>272214.14</v>
      </c>
      <c r="I20" s="59">
        <f t="shared" si="3"/>
        <v>33525.869999999995</v>
      </c>
      <c r="J20" s="59">
        <f t="shared" si="3"/>
        <v>425661.5</v>
      </c>
      <c r="K20" s="59">
        <f t="shared" si="3"/>
        <v>138172.27000000002</v>
      </c>
      <c r="L20" s="60">
        <f t="shared" si="1"/>
        <v>160508.20999999996</v>
      </c>
      <c r="M20" s="59">
        <f aca="true" t="shared" si="4" ref="M20:U20">SUM(M9:M19)</f>
        <v>23784</v>
      </c>
      <c r="N20" s="59">
        <f t="shared" si="4"/>
        <v>8440.9</v>
      </c>
      <c r="O20" s="59">
        <f t="shared" si="4"/>
        <v>6429</v>
      </c>
      <c r="P20" s="59">
        <f t="shared" si="4"/>
        <v>0</v>
      </c>
      <c r="Q20" s="59">
        <f t="shared" si="4"/>
        <v>27128.33</v>
      </c>
      <c r="R20" s="59">
        <f t="shared" si="4"/>
        <v>44905.33</v>
      </c>
      <c r="S20" s="59">
        <f t="shared" si="4"/>
        <v>48636.67</v>
      </c>
      <c r="T20" s="59">
        <f t="shared" si="4"/>
        <v>1184</v>
      </c>
      <c r="U20" s="61">
        <f t="shared" si="4"/>
        <v>160508.23</v>
      </c>
    </row>
    <row r="21" spans="1:21" ht="15" customHeight="1">
      <c r="A21" s="16">
        <v>12</v>
      </c>
      <c r="B21" s="16" t="s">
        <v>61</v>
      </c>
      <c r="C21" s="52">
        <v>19401</v>
      </c>
      <c r="D21" s="52">
        <v>0</v>
      </c>
      <c r="E21" s="52">
        <v>0</v>
      </c>
      <c r="F21" s="52">
        <v>0</v>
      </c>
      <c r="G21" s="52">
        <v>10140</v>
      </c>
      <c r="H21" s="52">
        <v>5799</v>
      </c>
      <c r="I21" s="53">
        <f>+H21-G21</f>
        <v>-4341</v>
      </c>
      <c r="J21" s="52">
        <v>20672</v>
      </c>
      <c r="K21" s="54">
        <v>27530</v>
      </c>
      <c r="L21" s="55">
        <f t="shared" si="1"/>
        <v>30600</v>
      </c>
      <c r="M21" s="52">
        <v>12343</v>
      </c>
      <c r="N21" s="56">
        <v>0</v>
      </c>
      <c r="O21" s="52">
        <v>15589</v>
      </c>
      <c r="P21" s="52">
        <v>0</v>
      </c>
      <c r="Q21" s="52">
        <v>1986</v>
      </c>
      <c r="R21" s="52">
        <v>0</v>
      </c>
      <c r="S21" s="52">
        <v>682</v>
      </c>
      <c r="T21" s="57">
        <v>0</v>
      </c>
      <c r="U21" s="58">
        <f>SUM(M21:T21)</f>
        <v>30600</v>
      </c>
    </row>
    <row r="22" spans="1:21" ht="15" customHeight="1">
      <c r="A22" s="16">
        <v>13</v>
      </c>
      <c r="B22" s="16" t="s">
        <v>62</v>
      </c>
      <c r="C22" s="52">
        <v>0</v>
      </c>
      <c r="D22" s="52">
        <v>2723</v>
      </c>
      <c r="E22" s="52">
        <v>0</v>
      </c>
      <c r="F22" s="52">
        <v>5022</v>
      </c>
      <c r="G22" s="52">
        <v>86367</v>
      </c>
      <c r="H22" s="52">
        <v>72067.35</v>
      </c>
      <c r="I22" s="53">
        <f>+H22-G22</f>
        <v>-14299.649999999994</v>
      </c>
      <c r="J22" s="52">
        <v>5951.65</v>
      </c>
      <c r="K22" s="54">
        <v>99061</v>
      </c>
      <c r="L22" s="55">
        <f t="shared" si="1"/>
        <v>115154</v>
      </c>
      <c r="M22" s="52">
        <v>59806</v>
      </c>
      <c r="N22" s="56">
        <v>0</v>
      </c>
      <c r="O22" s="52">
        <v>44747</v>
      </c>
      <c r="P22" s="52">
        <v>0</v>
      </c>
      <c r="Q22" s="52">
        <v>0</v>
      </c>
      <c r="R22" s="52">
        <v>8971</v>
      </c>
      <c r="S22" s="52">
        <v>0</v>
      </c>
      <c r="T22" s="57">
        <v>1630</v>
      </c>
      <c r="U22" s="58">
        <f>SUM(M22:T22)</f>
        <v>115154</v>
      </c>
    </row>
    <row r="23" spans="1:21" ht="15" customHeight="1">
      <c r="A23" s="16">
        <v>14</v>
      </c>
      <c r="B23" s="16" t="s">
        <v>63</v>
      </c>
      <c r="C23" s="52">
        <v>0</v>
      </c>
      <c r="D23" s="52">
        <v>0</v>
      </c>
      <c r="E23" s="52">
        <v>3438</v>
      </c>
      <c r="F23" s="52">
        <v>788</v>
      </c>
      <c r="G23" s="52">
        <v>28297</v>
      </c>
      <c r="H23" s="52">
        <v>22560</v>
      </c>
      <c r="I23" s="53">
        <f>+H23-G23</f>
        <v>-5737</v>
      </c>
      <c r="J23" s="52">
        <v>44451</v>
      </c>
      <c r="K23" s="54">
        <v>34663</v>
      </c>
      <c r="L23" s="55">
        <f t="shared" si="1"/>
        <v>175</v>
      </c>
      <c r="M23" s="52">
        <v>0</v>
      </c>
      <c r="N23" s="56">
        <v>0</v>
      </c>
      <c r="O23" s="52">
        <v>0</v>
      </c>
      <c r="P23" s="52">
        <v>0</v>
      </c>
      <c r="Q23" s="52">
        <v>175</v>
      </c>
      <c r="R23" s="52">
        <v>0</v>
      </c>
      <c r="S23" s="52">
        <v>0</v>
      </c>
      <c r="T23" s="57">
        <v>0</v>
      </c>
      <c r="U23" s="58">
        <f>SUM(M23:T23)</f>
        <v>175</v>
      </c>
    </row>
    <row r="24" spans="1:21" ht="15" customHeight="1">
      <c r="A24" s="18"/>
      <c r="B24" s="18" t="s">
        <v>64</v>
      </c>
      <c r="C24" s="59">
        <f aca="true" t="shared" si="5" ref="C24:K24">SUM(C21:C23)</f>
        <v>19401</v>
      </c>
      <c r="D24" s="59">
        <f t="shared" si="5"/>
        <v>2723</v>
      </c>
      <c r="E24" s="59">
        <f t="shared" si="5"/>
        <v>3438</v>
      </c>
      <c r="F24" s="59">
        <f t="shared" si="5"/>
        <v>5810</v>
      </c>
      <c r="G24" s="59">
        <f t="shared" si="5"/>
        <v>124804</v>
      </c>
      <c r="H24" s="59">
        <f t="shared" si="5"/>
        <v>100426.35</v>
      </c>
      <c r="I24" s="59">
        <f t="shared" si="5"/>
        <v>-24377.649999999994</v>
      </c>
      <c r="J24" s="59">
        <f t="shared" si="5"/>
        <v>71074.65</v>
      </c>
      <c r="K24" s="62">
        <f t="shared" si="5"/>
        <v>161254</v>
      </c>
      <c r="L24" s="60">
        <f t="shared" si="1"/>
        <v>145929</v>
      </c>
      <c r="M24" s="59">
        <f aca="true" t="shared" si="6" ref="M24:U24">SUM(M21:M23)</f>
        <v>72149</v>
      </c>
      <c r="N24" s="59">
        <f t="shared" si="6"/>
        <v>0</v>
      </c>
      <c r="O24" s="59">
        <f t="shared" si="6"/>
        <v>60336</v>
      </c>
      <c r="P24" s="59">
        <f t="shared" si="6"/>
        <v>0</v>
      </c>
      <c r="Q24" s="59">
        <f t="shared" si="6"/>
        <v>2161</v>
      </c>
      <c r="R24" s="59">
        <f t="shared" si="6"/>
        <v>8971</v>
      </c>
      <c r="S24" s="59">
        <f t="shared" si="6"/>
        <v>682</v>
      </c>
      <c r="T24" s="59">
        <f t="shared" si="6"/>
        <v>1630</v>
      </c>
      <c r="U24" s="61">
        <f t="shared" si="6"/>
        <v>145929</v>
      </c>
    </row>
    <row r="25" spans="1:21" ht="15" customHeight="1">
      <c r="A25" s="16">
        <v>15</v>
      </c>
      <c r="B25" s="16" t="s">
        <v>65</v>
      </c>
      <c r="C25" s="52">
        <v>10733</v>
      </c>
      <c r="D25" s="52">
        <v>806.59</v>
      </c>
      <c r="E25" s="52">
        <v>1084.72</v>
      </c>
      <c r="F25" s="52">
        <v>0</v>
      </c>
      <c r="G25" s="52">
        <v>0</v>
      </c>
      <c r="H25" s="52">
        <v>0</v>
      </c>
      <c r="I25" s="53">
        <f>+H25-G25</f>
        <v>0</v>
      </c>
      <c r="J25" s="52">
        <v>806.59</v>
      </c>
      <c r="K25" s="54">
        <v>0</v>
      </c>
      <c r="L25" s="55">
        <f t="shared" si="1"/>
        <v>11817.72</v>
      </c>
      <c r="M25" s="52">
        <v>0</v>
      </c>
      <c r="N25" s="56">
        <v>0</v>
      </c>
      <c r="O25" s="52">
        <v>0</v>
      </c>
      <c r="P25" s="52">
        <v>0</v>
      </c>
      <c r="Q25" s="52">
        <v>0</v>
      </c>
      <c r="R25" s="52">
        <v>0</v>
      </c>
      <c r="S25" s="52">
        <v>11817.72</v>
      </c>
      <c r="T25" s="57">
        <v>0</v>
      </c>
      <c r="U25" s="58">
        <f>SUM(M25:T25)</f>
        <v>11817.72</v>
      </c>
    </row>
    <row r="26" spans="1:21" ht="15" customHeight="1">
      <c r="A26" s="16">
        <v>16</v>
      </c>
      <c r="B26" s="16" t="s">
        <v>66</v>
      </c>
      <c r="C26" s="52">
        <v>0</v>
      </c>
      <c r="D26" s="52">
        <v>2597</v>
      </c>
      <c r="E26" s="52">
        <v>0</v>
      </c>
      <c r="F26" s="52">
        <v>0</v>
      </c>
      <c r="G26" s="52">
        <v>2830</v>
      </c>
      <c r="H26" s="52">
        <v>2113</v>
      </c>
      <c r="I26" s="53">
        <f>+H26-G26</f>
        <v>-717</v>
      </c>
      <c r="J26" s="52">
        <v>3314</v>
      </c>
      <c r="K26" s="54">
        <v>3314</v>
      </c>
      <c r="L26" s="55">
        <f t="shared" si="1"/>
        <v>3314</v>
      </c>
      <c r="M26" s="52">
        <v>3314</v>
      </c>
      <c r="N26" s="56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7">
        <v>0</v>
      </c>
      <c r="U26" s="58">
        <f>SUM(M26:T26)</f>
        <v>3314</v>
      </c>
    </row>
    <row r="27" spans="1:21" ht="15" customHeight="1">
      <c r="A27" s="18"/>
      <c r="B27" s="18" t="s">
        <v>67</v>
      </c>
      <c r="C27" s="59">
        <f aca="true" t="shared" si="7" ref="C27:I27">SUM(C25:C26)</f>
        <v>10733</v>
      </c>
      <c r="D27" s="59">
        <f t="shared" si="7"/>
        <v>3403.59</v>
      </c>
      <c r="E27" s="59">
        <f t="shared" si="7"/>
        <v>1084.72</v>
      </c>
      <c r="F27" s="59">
        <f t="shared" si="7"/>
        <v>0</v>
      </c>
      <c r="G27" s="59">
        <f t="shared" si="7"/>
        <v>2830</v>
      </c>
      <c r="H27" s="59">
        <f t="shared" si="7"/>
        <v>2113</v>
      </c>
      <c r="I27" s="59">
        <f t="shared" si="7"/>
        <v>-717</v>
      </c>
      <c r="J27" s="59">
        <f>K27+L27-(C27+D27+E27+F27)</f>
        <v>4030.999999999998</v>
      </c>
      <c r="K27" s="59">
        <f>SUM(J25:J26)</f>
        <v>4120.59</v>
      </c>
      <c r="L27" s="59">
        <f aca="true" t="shared" si="8" ref="L27:U27">SUM(L25:L26)</f>
        <v>15131.72</v>
      </c>
      <c r="M27" s="59">
        <f t="shared" si="8"/>
        <v>3314</v>
      </c>
      <c r="N27" s="59">
        <f t="shared" si="8"/>
        <v>0</v>
      </c>
      <c r="O27" s="59">
        <f t="shared" si="8"/>
        <v>0</v>
      </c>
      <c r="P27" s="59">
        <f t="shared" si="8"/>
        <v>0</v>
      </c>
      <c r="Q27" s="59">
        <f t="shared" si="8"/>
        <v>0</v>
      </c>
      <c r="R27" s="59">
        <f t="shared" si="8"/>
        <v>0</v>
      </c>
      <c r="S27" s="59">
        <f t="shared" si="8"/>
        <v>11817.72</v>
      </c>
      <c r="T27" s="59">
        <f t="shared" si="8"/>
        <v>0</v>
      </c>
      <c r="U27" s="61">
        <f t="shared" si="8"/>
        <v>15131.72</v>
      </c>
    </row>
    <row r="28" spans="1:21" ht="15" customHeight="1">
      <c r="A28" s="19"/>
      <c r="B28" s="19" t="s">
        <v>68</v>
      </c>
      <c r="C28" s="63">
        <f aca="true" t="shared" si="9" ref="C28:U28">+C20+C24+C27</f>
        <v>314245</v>
      </c>
      <c r="D28" s="63">
        <f t="shared" si="9"/>
        <v>73709.34</v>
      </c>
      <c r="E28" s="63">
        <f t="shared" si="9"/>
        <v>39595.06</v>
      </c>
      <c r="F28" s="63">
        <f t="shared" si="9"/>
        <v>100567.22</v>
      </c>
      <c r="G28" s="63">
        <f t="shared" si="9"/>
        <v>366322.27</v>
      </c>
      <c r="H28" s="63">
        <f t="shared" si="9"/>
        <v>374753.49</v>
      </c>
      <c r="I28" s="63">
        <f t="shared" si="9"/>
        <v>8431.220000000001</v>
      </c>
      <c r="J28" s="63">
        <f t="shared" si="9"/>
        <v>500767.15</v>
      </c>
      <c r="K28" s="63">
        <f t="shared" si="9"/>
        <v>303546.86000000004</v>
      </c>
      <c r="L28" s="63">
        <f t="shared" si="9"/>
        <v>321568.92999999993</v>
      </c>
      <c r="M28" s="63">
        <f t="shared" si="9"/>
        <v>99247</v>
      </c>
      <c r="N28" s="63">
        <f t="shared" si="9"/>
        <v>8440.9</v>
      </c>
      <c r="O28" s="63">
        <f t="shared" si="9"/>
        <v>66765</v>
      </c>
      <c r="P28" s="63">
        <f t="shared" si="9"/>
        <v>0</v>
      </c>
      <c r="Q28" s="63">
        <f t="shared" si="9"/>
        <v>29289.33</v>
      </c>
      <c r="R28" s="63">
        <f t="shared" si="9"/>
        <v>53876.33</v>
      </c>
      <c r="S28" s="63">
        <f t="shared" si="9"/>
        <v>61136.39</v>
      </c>
      <c r="T28" s="63">
        <f t="shared" si="9"/>
        <v>2814</v>
      </c>
      <c r="U28" s="64">
        <f t="shared" si="9"/>
        <v>321568.94999999995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 t="s">
        <v>1</v>
      </c>
      <c r="N1" s="30"/>
      <c r="O1" s="30"/>
      <c r="P1" s="30"/>
      <c r="Q1" s="30"/>
      <c r="R1" s="30"/>
      <c r="S1" s="30"/>
      <c r="T1" s="30"/>
      <c r="U1" s="30"/>
    </row>
    <row r="2" spans="1:21" ht="21" customHeight="1">
      <c r="A2" s="14"/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3</v>
      </c>
      <c r="N2" s="32"/>
      <c r="O2" s="32"/>
      <c r="P2" s="32"/>
      <c r="Q2" s="32"/>
      <c r="R2" s="32"/>
      <c r="S2" s="32"/>
      <c r="T2" s="32"/>
      <c r="U2" s="32"/>
    </row>
    <row r="3" spans="1:21" ht="16.5" customHeight="1">
      <c r="A3" s="2"/>
      <c r="B3" s="2"/>
      <c r="C3" s="33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4" t="s">
        <v>5</v>
      </c>
      <c r="N3" s="34"/>
      <c r="O3" s="34"/>
      <c r="P3" s="34"/>
      <c r="Q3" s="34"/>
      <c r="R3" s="34"/>
      <c r="S3" s="34"/>
      <c r="T3" s="34"/>
      <c r="U3" s="34"/>
    </row>
    <row r="4" spans="1:21" ht="12.75" customHeight="1">
      <c r="A4" s="28" t="s">
        <v>6</v>
      </c>
      <c r="B4" s="29"/>
      <c r="C4" s="24" t="s">
        <v>7</v>
      </c>
      <c r="D4" s="23" t="s">
        <v>8</v>
      </c>
      <c r="E4" s="24" t="s">
        <v>9</v>
      </c>
      <c r="F4" s="23" t="s">
        <v>10</v>
      </c>
      <c r="G4" s="24" t="s">
        <v>11</v>
      </c>
      <c r="H4" s="23" t="s">
        <v>12</v>
      </c>
      <c r="I4" s="24" t="s">
        <v>13</v>
      </c>
      <c r="J4" s="23" t="s">
        <v>14</v>
      </c>
      <c r="K4" s="24" t="s">
        <v>15</v>
      </c>
      <c r="L4" s="23" t="s">
        <v>16</v>
      </c>
      <c r="M4" s="24" t="s">
        <v>17</v>
      </c>
      <c r="N4" s="23" t="s">
        <v>18</v>
      </c>
      <c r="O4" s="24" t="s">
        <v>19</v>
      </c>
      <c r="P4" s="23" t="s">
        <v>20</v>
      </c>
      <c r="Q4" s="24" t="s">
        <v>21</v>
      </c>
      <c r="R4" s="23" t="s">
        <v>22</v>
      </c>
      <c r="S4" s="24" t="s">
        <v>23</v>
      </c>
      <c r="T4" s="23" t="s">
        <v>24</v>
      </c>
      <c r="U4" s="24" t="s">
        <v>25</v>
      </c>
    </row>
    <row r="5" spans="1:21" ht="15.75" customHeight="1">
      <c r="A5" s="25" t="s">
        <v>26</v>
      </c>
      <c r="B5" s="26"/>
      <c r="C5" s="24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</row>
    <row r="6" spans="1:21" ht="136.5" customHeight="1">
      <c r="A6" s="36"/>
      <c r="B6" s="37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  <c r="R6" s="23"/>
      <c r="S6" s="24"/>
      <c r="T6" s="23"/>
      <c r="U6" s="24"/>
    </row>
    <row r="7" spans="1:21" ht="15" customHeight="1">
      <c r="A7" s="15" t="s">
        <v>27</v>
      </c>
      <c r="B7" s="22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  <c r="P7" s="3" t="s">
        <v>42</v>
      </c>
      <c r="Q7" s="3" t="s">
        <v>43</v>
      </c>
      <c r="R7" s="3" t="s">
        <v>44</v>
      </c>
      <c r="S7" s="3" t="s">
        <v>45</v>
      </c>
      <c r="T7" s="3" t="s">
        <v>46</v>
      </c>
      <c r="U7" s="3" t="s">
        <v>47</v>
      </c>
    </row>
    <row r="8" spans="1:21" ht="15" customHeight="1">
      <c r="A8" s="27" t="s">
        <v>69</v>
      </c>
      <c r="B8" s="27"/>
      <c r="C8" s="4"/>
      <c r="D8" s="5"/>
      <c r="E8" s="5"/>
      <c r="F8" s="5"/>
      <c r="G8" s="5"/>
      <c r="H8" s="5"/>
      <c r="I8" s="5"/>
      <c r="J8" s="4"/>
      <c r="K8" s="5"/>
      <c r="L8" s="4"/>
      <c r="M8" s="4"/>
      <c r="N8" s="4"/>
      <c r="O8" s="5"/>
      <c r="P8" s="5"/>
      <c r="Q8" s="5"/>
      <c r="R8" s="5"/>
      <c r="S8" s="5"/>
      <c r="T8" s="5"/>
      <c r="U8" s="4"/>
    </row>
    <row r="9" spans="1:21" ht="15" customHeight="1">
      <c r="A9" s="1">
        <v>17</v>
      </c>
      <c r="B9" s="1" t="s">
        <v>70</v>
      </c>
      <c r="C9" s="65"/>
      <c r="D9" s="66">
        <v>24119</v>
      </c>
      <c r="E9" s="66">
        <v>0</v>
      </c>
      <c r="F9" s="66">
        <v>0</v>
      </c>
      <c r="G9" s="67">
        <v>20016</v>
      </c>
      <c r="H9" s="66">
        <v>16232</v>
      </c>
      <c r="I9" s="68">
        <f aca="true" t="shared" si="0" ref="I9:I17">+H9-G9</f>
        <v>-3784</v>
      </c>
      <c r="J9" s="69"/>
      <c r="K9" s="67">
        <v>56899</v>
      </c>
      <c r="L9" s="68">
        <f aca="true" t="shared" si="1" ref="L9:L17">+C9+D9+E9+F9-I9-J9+K9</f>
        <v>84802</v>
      </c>
      <c r="M9" s="67">
        <v>0</v>
      </c>
      <c r="N9" s="69"/>
      <c r="O9" s="67">
        <v>39143</v>
      </c>
      <c r="P9" s="67">
        <v>0</v>
      </c>
      <c r="Q9" s="67">
        <v>22445</v>
      </c>
      <c r="R9" s="67">
        <v>0</v>
      </c>
      <c r="S9" s="67">
        <v>0</v>
      </c>
      <c r="T9" s="67">
        <v>23214</v>
      </c>
      <c r="U9" s="68">
        <f aca="true" t="shared" si="2" ref="U9:U17">SUM(M9:T9)</f>
        <v>84802</v>
      </c>
    </row>
    <row r="10" spans="1:21" ht="15" customHeight="1">
      <c r="A10" s="1">
        <v>18</v>
      </c>
      <c r="B10" s="1" t="s">
        <v>71</v>
      </c>
      <c r="C10" s="65"/>
      <c r="D10" s="66">
        <v>28199</v>
      </c>
      <c r="E10" s="66">
        <v>0</v>
      </c>
      <c r="F10" s="66">
        <v>1623</v>
      </c>
      <c r="G10" s="67">
        <v>18491.62</v>
      </c>
      <c r="H10" s="66">
        <v>15583.87</v>
      </c>
      <c r="I10" s="68">
        <f t="shared" si="0"/>
        <v>-2907.749999999998</v>
      </c>
      <c r="J10" s="69"/>
      <c r="K10" s="67">
        <v>32792</v>
      </c>
      <c r="L10" s="68">
        <f t="shared" si="1"/>
        <v>65521.75</v>
      </c>
      <c r="M10" s="67">
        <v>1</v>
      </c>
      <c r="N10" s="69"/>
      <c r="O10" s="67">
        <v>25115</v>
      </c>
      <c r="P10" s="67">
        <v>0</v>
      </c>
      <c r="Q10" s="67">
        <v>20833</v>
      </c>
      <c r="R10" s="67">
        <v>0</v>
      </c>
      <c r="S10" s="67">
        <v>19532.75</v>
      </c>
      <c r="T10" s="67">
        <v>40</v>
      </c>
      <c r="U10" s="68">
        <f t="shared" si="2"/>
        <v>65521.75</v>
      </c>
    </row>
    <row r="11" spans="1:21" ht="15" customHeight="1">
      <c r="A11" s="1">
        <v>19</v>
      </c>
      <c r="B11" s="1" t="s">
        <v>72</v>
      </c>
      <c r="C11" s="65"/>
      <c r="D11" s="66">
        <v>5223.52</v>
      </c>
      <c r="E11" s="66">
        <v>0</v>
      </c>
      <c r="F11" s="66">
        <v>0</v>
      </c>
      <c r="G11" s="67">
        <v>5494.61</v>
      </c>
      <c r="H11" s="66">
        <v>4586.86</v>
      </c>
      <c r="I11" s="68">
        <f t="shared" si="0"/>
        <v>-907.75</v>
      </c>
      <c r="J11" s="69"/>
      <c r="K11" s="67">
        <v>11617</v>
      </c>
      <c r="L11" s="68">
        <f t="shared" si="1"/>
        <v>17748.27</v>
      </c>
      <c r="M11" s="67">
        <v>0</v>
      </c>
      <c r="N11" s="69"/>
      <c r="O11" s="67">
        <v>4958</v>
      </c>
      <c r="P11" s="67">
        <v>0</v>
      </c>
      <c r="Q11" s="67">
        <v>0</v>
      </c>
      <c r="R11" s="67">
        <v>0</v>
      </c>
      <c r="S11" s="67">
        <v>0</v>
      </c>
      <c r="T11" s="67">
        <v>12790.27</v>
      </c>
      <c r="U11" s="68">
        <f t="shared" si="2"/>
        <v>17748.27</v>
      </c>
    </row>
    <row r="12" spans="1:21" ht="15" customHeight="1">
      <c r="A12" s="1">
        <v>20</v>
      </c>
      <c r="B12" s="1" t="s">
        <v>73</v>
      </c>
      <c r="C12" s="65"/>
      <c r="D12" s="66">
        <v>15770</v>
      </c>
      <c r="E12" s="66">
        <v>0</v>
      </c>
      <c r="F12" s="66">
        <v>10229</v>
      </c>
      <c r="G12" s="67">
        <v>24708</v>
      </c>
      <c r="H12" s="66">
        <v>18324</v>
      </c>
      <c r="I12" s="68">
        <f t="shared" si="0"/>
        <v>-6384</v>
      </c>
      <c r="J12" s="69"/>
      <c r="K12" s="67">
        <v>27091</v>
      </c>
      <c r="L12" s="68">
        <f t="shared" si="1"/>
        <v>59474</v>
      </c>
      <c r="M12" s="67">
        <v>16132</v>
      </c>
      <c r="N12" s="69"/>
      <c r="O12" s="67">
        <v>15826</v>
      </c>
      <c r="P12" s="67">
        <v>0</v>
      </c>
      <c r="Q12" s="67">
        <v>27516</v>
      </c>
      <c r="R12" s="67">
        <v>0</v>
      </c>
      <c r="S12" s="67">
        <v>0</v>
      </c>
      <c r="T12" s="67">
        <v>0</v>
      </c>
      <c r="U12" s="68">
        <f t="shared" si="2"/>
        <v>59474</v>
      </c>
    </row>
    <row r="13" spans="1:21" ht="15" customHeight="1">
      <c r="A13" s="1">
        <v>21</v>
      </c>
      <c r="B13" s="1" t="s">
        <v>74</v>
      </c>
      <c r="C13" s="65"/>
      <c r="D13" s="66">
        <v>2821</v>
      </c>
      <c r="E13" s="66">
        <v>0</v>
      </c>
      <c r="F13" s="66">
        <v>0</v>
      </c>
      <c r="G13" s="67">
        <v>1642</v>
      </c>
      <c r="H13" s="66">
        <v>3535</v>
      </c>
      <c r="I13" s="68">
        <f t="shared" si="0"/>
        <v>1893</v>
      </c>
      <c r="J13" s="69"/>
      <c r="K13" s="67">
        <v>0</v>
      </c>
      <c r="L13" s="68">
        <f t="shared" si="1"/>
        <v>928</v>
      </c>
      <c r="M13" s="67">
        <v>0</v>
      </c>
      <c r="N13" s="69"/>
      <c r="O13" s="67">
        <v>0</v>
      </c>
      <c r="P13" s="67">
        <v>0</v>
      </c>
      <c r="Q13" s="67">
        <v>928</v>
      </c>
      <c r="R13" s="67">
        <v>0</v>
      </c>
      <c r="S13" s="67">
        <v>0</v>
      </c>
      <c r="T13" s="67">
        <v>0</v>
      </c>
      <c r="U13" s="68">
        <f t="shared" si="2"/>
        <v>928</v>
      </c>
    </row>
    <row r="14" spans="1:21" ht="15" customHeight="1">
      <c r="A14" s="1">
        <v>22</v>
      </c>
      <c r="B14" s="1" t="s">
        <v>75</v>
      </c>
      <c r="C14" s="65"/>
      <c r="D14" s="66">
        <v>3578</v>
      </c>
      <c r="E14" s="66">
        <v>0</v>
      </c>
      <c r="F14" s="66">
        <v>0</v>
      </c>
      <c r="G14" s="67">
        <v>50491</v>
      </c>
      <c r="H14" s="66">
        <v>41872</v>
      </c>
      <c r="I14" s="68">
        <f t="shared" si="0"/>
        <v>-8619</v>
      </c>
      <c r="J14" s="69"/>
      <c r="K14" s="67">
        <v>21764</v>
      </c>
      <c r="L14" s="68">
        <f t="shared" si="1"/>
        <v>33961</v>
      </c>
      <c r="M14" s="67">
        <v>3371</v>
      </c>
      <c r="N14" s="69"/>
      <c r="O14" s="67">
        <v>7875</v>
      </c>
      <c r="P14" s="67">
        <v>0</v>
      </c>
      <c r="Q14" s="67">
        <v>5572</v>
      </c>
      <c r="R14" s="67">
        <v>17143</v>
      </c>
      <c r="S14" s="67">
        <v>0</v>
      </c>
      <c r="T14" s="67">
        <v>0</v>
      </c>
      <c r="U14" s="68">
        <f t="shared" si="2"/>
        <v>33961</v>
      </c>
    </row>
    <row r="15" spans="1:21" ht="15" customHeight="1">
      <c r="A15" s="1">
        <v>23</v>
      </c>
      <c r="B15" s="1" t="s">
        <v>76</v>
      </c>
      <c r="C15" s="65"/>
      <c r="D15" s="66"/>
      <c r="E15" s="66"/>
      <c r="F15" s="66"/>
      <c r="G15" s="67"/>
      <c r="H15" s="66"/>
      <c r="I15" s="68">
        <f t="shared" si="0"/>
        <v>0</v>
      </c>
      <c r="J15" s="69"/>
      <c r="K15" s="67"/>
      <c r="L15" s="68">
        <f t="shared" si="1"/>
        <v>0</v>
      </c>
      <c r="M15" s="67"/>
      <c r="N15" s="69"/>
      <c r="O15" s="67"/>
      <c r="P15" s="67"/>
      <c r="Q15" s="67"/>
      <c r="R15" s="67"/>
      <c r="S15" s="67"/>
      <c r="T15" s="67"/>
      <c r="U15" s="68">
        <f t="shared" si="2"/>
        <v>0</v>
      </c>
    </row>
    <row r="16" spans="1:21" ht="15" customHeight="1">
      <c r="A16" s="1">
        <v>24</v>
      </c>
      <c r="B16" s="1" t="s">
        <v>77</v>
      </c>
      <c r="C16" s="65"/>
      <c r="D16" s="66">
        <v>0</v>
      </c>
      <c r="E16" s="66">
        <v>0</v>
      </c>
      <c r="F16" s="66">
        <v>0</v>
      </c>
      <c r="G16" s="66">
        <v>13855</v>
      </c>
      <c r="H16" s="66">
        <v>9691</v>
      </c>
      <c r="I16" s="68">
        <f t="shared" si="0"/>
        <v>-4164</v>
      </c>
      <c r="J16" s="69"/>
      <c r="K16" s="67">
        <v>5267</v>
      </c>
      <c r="L16" s="68">
        <f t="shared" si="1"/>
        <v>9431</v>
      </c>
      <c r="M16" s="67">
        <v>0</v>
      </c>
      <c r="N16" s="69"/>
      <c r="O16" s="67">
        <v>3439</v>
      </c>
      <c r="P16" s="67">
        <v>0</v>
      </c>
      <c r="Q16" s="67">
        <v>3202</v>
      </c>
      <c r="R16" s="67">
        <v>2790</v>
      </c>
      <c r="S16" s="67">
        <v>0</v>
      </c>
      <c r="T16" s="67">
        <v>0</v>
      </c>
      <c r="U16" s="68">
        <f t="shared" si="2"/>
        <v>9431</v>
      </c>
    </row>
    <row r="17" spans="1:21" ht="15" customHeight="1">
      <c r="A17" s="1">
        <v>25</v>
      </c>
      <c r="B17" s="1" t="s">
        <v>78</v>
      </c>
      <c r="C17" s="65"/>
      <c r="D17" s="66">
        <v>0</v>
      </c>
      <c r="E17" s="66">
        <v>0</v>
      </c>
      <c r="F17" s="66">
        <v>48</v>
      </c>
      <c r="G17" s="66">
        <v>30709</v>
      </c>
      <c r="H17" s="66">
        <v>34414</v>
      </c>
      <c r="I17" s="68">
        <f t="shared" si="0"/>
        <v>3705</v>
      </c>
      <c r="J17" s="69"/>
      <c r="K17" s="67">
        <v>36244.81</v>
      </c>
      <c r="L17" s="68">
        <f t="shared" si="1"/>
        <v>32587.809999999998</v>
      </c>
      <c r="M17" s="67">
        <v>0</v>
      </c>
      <c r="N17" s="69"/>
      <c r="O17" s="67">
        <v>0</v>
      </c>
      <c r="P17" s="67">
        <v>0</v>
      </c>
      <c r="Q17" s="67">
        <v>22750</v>
      </c>
      <c r="R17" s="67">
        <v>9837.81</v>
      </c>
      <c r="S17" s="67">
        <v>0</v>
      </c>
      <c r="T17" s="67">
        <v>0</v>
      </c>
      <c r="U17" s="68">
        <f t="shared" si="2"/>
        <v>32587.809999999998</v>
      </c>
    </row>
    <row r="18" spans="1:21" ht="15" customHeight="1">
      <c r="A18" s="21"/>
      <c r="B18" s="21" t="s">
        <v>79</v>
      </c>
      <c r="C18" s="70">
        <f aca="true" t="shared" si="3" ref="C18:U18">SUM(C9:C17)</f>
        <v>0</v>
      </c>
      <c r="D18" s="70">
        <f t="shared" si="3"/>
        <v>79710.52</v>
      </c>
      <c r="E18" s="70">
        <f t="shared" si="3"/>
        <v>0</v>
      </c>
      <c r="F18" s="70">
        <f t="shared" si="3"/>
        <v>11900</v>
      </c>
      <c r="G18" s="70">
        <f t="shared" si="3"/>
        <v>165407.22999999998</v>
      </c>
      <c r="H18" s="70">
        <f t="shared" si="3"/>
        <v>144238.73</v>
      </c>
      <c r="I18" s="71">
        <f t="shared" si="3"/>
        <v>-21168.5</v>
      </c>
      <c r="J18" s="70">
        <f t="shared" si="3"/>
        <v>0</v>
      </c>
      <c r="K18" s="72">
        <f t="shared" si="3"/>
        <v>191674.81</v>
      </c>
      <c r="L18" s="71">
        <f t="shared" si="3"/>
        <v>304453.83</v>
      </c>
      <c r="M18" s="71">
        <f t="shared" si="3"/>
        <v>19504</v>
      </c>
      <c r="N18" s="71">
        <f t="shared" si="3"/>
        <v>0</v>
      </c>
      <c r="O18" s="70">
        <f t="shared" si="3"/>
        <v>96356</v>
      </c>
      <c r="P18" s="70">
        <f t="shared" si="3"/>
        <v>0</v>
      </c>
      <c r="Q18" s="70">
        <f t="shared" si="3"/>
        <v>103246</v>
      </c>
      <c r="R18" s="70">
        <f t="shared" si="3"/>
        <v>29770.809999999998</v>
      </c>
      <c r="S18" s="70">
        <f t="shared" si="3"/>
        <v>19532.75</v>
      </c>
      <c r="T18" s="70">
        <f t="shared" si="3"/>
        <v>36044.270000000004</v>
      </c>
      <c r="U18" s="71">
        <f t="shared" si="3"/>
        <v>304453.83</v>
      </c>
    </row>
    <row r="22" spans="7:10" ht="15" customHeight="1">
      <c r="G22" s="35" t="s">
        <v>80</v>
      </c>
      <c r="H22" s="35"/>
      <c r="I22" s="35"/>
      <c r="J22" s="6">
        <f>+('semilavorati mensile'!J28)-('semilavorati mensile'!K28+'monomeri mensile'!K18)</f>
        <v>5545.479999999981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R4:R6"/>
    <mergeCell ref="S4:S6"/>
    <mergeCell ref="H4:H6"/>
    <mergeCell ref="I4:I6"/>
    <mergeCell ref="J4:J6"/>
    <mergeCell ref="K4:K6"/>
    <mergeCell ref="L4:L6"/>
    <mergeCell ref="M4:M6"/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 t="s">
        <v>1</v>
      </c>
      <c r="N1" s="30"/>
      <c r="O1" s="30"/>
      <c r="P1" s="30"/>
      <c r="Q1" s="30"/>
      <c r="R1" s="30"/>
      <c r="S1" s="30"/>
      <c r="T1" s="30"/>
      <c r="U1" s="30"/>
    </row>
    <row r="2" spans="1:21" ht="21" customHeight="1">
      <c r="A2" s="14"/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3</v>
      </c>
      <c r="N2" s="32"/>
      <c r="O2" s="32"/>
      <c r="P2" s="32"/>
      <c r="Q2" s="32"/>
      <c r="R2" s="32"/>
      <c r="S2" s="32"/>
      <c r="T2" s="32"/>
      <c r="U2" s="32"/>
    </row>
    <row r="3" spans="1:21" ht="16.5" customHeight="1">
      <c r="A3" s="11"/>
      <c r="B3" s="20"/>
      <c r="C3" s="33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4" t="s">
        <v>5</v>
      </c>
      <c r="N3" s="34"/>
      <c r="O3" s="34"/>
      <c r="P3" s="34"/>
      <c r="Q3" s="34"/>
      <c r="R3" s="34"/>
      <c r="S3" s="34"/>
      <c r="T3" s="34"/>
      <c r="U3" s="34"/>
    </row>
    <row r="4" spans="1:21" ht="12.75" customHeight="1">
      <c r="A4" s="28" t="s">
        <v>6</v>
      </c>
      <c r="B4" s="29"/>
      <c r="C4" s="24" t="s">
        <v>7</v>
      </c>
      <c r="D4" s="23" t="s">
        <v>8</v>
      </c>
      <c r="E4" s="24" t="s">
        <v>9</v>
      </c>
      <c r="F4" s="23" t="s">
        <v>10</v>
      </c>
      <c r="G4" s="24" t="s">
        <v>11</v>
      </c>
      <c r="H4" s="23" t="s">
        <v>12</v>
      </c>
      <c r="I4" s="24" t="s">
        <v>13</v>
      </c>
      <c r="J4" s="23" t="s">
        <v>14</v>
      </c>
      <c r="K4" s="24" t="s">
        <v>15</v>
      </c>
      <c r="L4" s="23" t="s">
        <v>16</v>
      </c>
      <c r="M4" s="24" t="s">
        <v>17</v>
      </c>
      <c r="N4" s="23" t="s">
        <v>18</v>
      </c>
      <c r="O4" s="24" t="s">
        <v>19</v>
      </c>
      <c r="P4" s="23" t="s">
        <v>20</v>
      </c>
      <c r="Q4" s="24" t="s">
        <v>21</v>
      </c>
      <c r="R4" s="23" t="s">
        <v>22</v>
      </c>
      <c r="S4" s="24" t="s">
        <v>23</v>
      </c>
      <c r="T4" s="23" t="s">
        <v>24</v>
      </c>
      <c r="U4" s="24" t="s">
        <v>25</v>
      </c>
    </row>
    <row r="5" spans="1:21" ht="15.75" customHeight="1">
      <c r="A5" s="25" t="s">
        <v>81</v>
      </c>
      <c r="B5" s="26"/>
      <c r="C5" s="24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</row>
    <row r="6" spans="1:21" ht="124.5" customHeight="1">
      <c r="A6" s="25"/>
      <c r="B6" s="26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  <c r="R6" s="23"/>
      <c r="S6" s="24"/>
      <c r="T6" s="23"/>
      <c r="U6" s="24"/>
    </row>
    <row r="7" spans="1:21" ht="15" customHeight="1">
      <c r="A7" s="15" t="s">
        <v>27</v>
      </c>
      <c r="B7" s="2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43</v>
      </c>
      <c r="R7" s="12" t="s">
        <v>44</v>
      </c>
      <c r="S7" s="12" t="s">
        <v>45</v>
      </c>
      <c r="T7" s="12" t="s">
        <v>46</v>
      </c>
      <c r="U7" s="12" t="s">
        <v>47</v>
      </c>
    </row>
    <row r="8" spans="1:21" ht="15" customHeight="1">
      <c r="A8" s="27" t="s">
        <v>48</v>
      </c>
      <c r="B8" s="27"/>
      <c r="C8" s="7"/>
      <c r="D8" s="8"/>
      <c r="E8" s="8"/>
      <c r="F8" s="8"/>
      <c r="G8" s="8"/>
      <c r="H8" s="8"/>
      <c r="I8" s="9"/>
      <c r="J8" s="8"/>
      <c r="K8" s="8"/>
      <c r="L8" s="10"/>
      <c r="M8" s="8"/>
      <c r="N8" s="8"/>
      <c r="O8" s="8"/>
      <c r="P8" s="8"/>
      <c r="Q8" s="8"/>
      <c r="R8" s="8"/>
      <c r="S8" s="8"/>
      <c r="T8" s="8"/>
      <c r="U8" s="10"/>
    </row>
    <row r="9" spans="1:21" ht="15" customHeight="1">
      <c r="A9" s="16">
        <v>1</v>
      </c>
      <c r="B9" s="16" t="s">
        <v>49</v>
      </c>
      <c r="C9" s="38">
        <v>14951</v>
      </c>
      <c r="D9" s="38">
        <v>0</v>
      </c>
      <c r="E9" s="38">
        <v>3468.63</v>
      </c>
      <c r="F9" s="39">
        <v>0</v>
      </c>
      <c r="G9" s="39">
        <v>0</v>
      </c>
      <c r="H9" s="39">
        <v>0</v>
      </c>
      <c r="I9" s="40">
        <f aca="true" t="shared" si="0" ref="I9:I19">+H9-G9</f>
        <v>0</v>
      </c>
      <c r="J9" s="39">
        <v>14369.63</v>
      </c>
      <c r="K9" s="41">
        <v>206517.52</v>
      </c>
      <c r="L9" s="42">
        <f aca="true" t="shared" si="1" ref="L9:L26">C9+D9+E9+F9-(I9+J9)+K9</f>
        <v>210567.52</v>
      </c>
      <c r="M9" s="39">
        <v>10496</v>
      </c>
      <c r="N9" s="43">
        <v>19991</v>
      </c>
      <c r="O9" s="39">
        <v>0</v>
      </c>
      <c r="P9" s="39">
        <v>0</v>
      </c>
      <c r="Q9" s="39">
        <v>0</v>
      </c>
      <c r="R9" s="39">
        <v>0</v>
      </c>
      <c r="S9" s="39">
        <v>174767.52</v>
      </c>
      <c r="T9" s="44">
        <v>5313</v>
      </c>
      <c r="U9" s="45">
        <f aca="true" t="shared" si="2" ref="U9:U19">SUM(M9:T9)</f>
        <v>210567.52</v>
      </c>
    </row>
    <row r="10" spans="1:21" ht="15" customHeight="1">
      <c r="A10" s="16">
        <v>2</v>
      </c>
      <c r="B10" s="16" t="s">
        <v>50</v>
      </c>
      <c r="C10" s="38">
        <v>31412</v>
      </c>
      <c r="D10" s="38">
        <v>0</v>
      </c>
      <c r="E10" s="38">
        <v>0</v>
      </c>
      <c r="F10" s="39">
        <v>13620</v>
      </c>
      <c r="G10" s="39">
        <v>6681</v>
      </c>
      <c r="H10" s="39">
        <v>9342</v>
      </c>
      <c r="I10" s="40">
        <f t="shared" si="0"/>
        <v>2661</v>
      </c>
      <c r="J10" s="39">
        <v>41973</v>
      </c>
      <c r="K10" s="41">
        <v>40145</v>
      </c>
      <c r="L10" s="42">
        <f t="shared" si="1"/>
        <v>40543</v>
      </c>
      <c r="M10" s="39">
        <v>20536</v>
      </c>
      <c r="N10" s="43">
        <v>0</v>
      </c>
      <c r="O10" s="39">
        <v>16369</v>
      </c>
      <c r="P10" s="39">
        <v>0</v>
      </c>
      <c r="Q10" s="39">
        <v>549</v>
      </c>
      <c r="R10" s="39">
        <v>2532</v>
      </c>
      <c r="S10" s="39">
        <v>383</v>
      </c>
      <c r="T10" s="44">
        <v>174</v>
      </c>
      <c r="U10" s="45">
        <f t="shared" si="2"/>
        <v>40543</v>
      </c>
    </row>
    <row r="11" spans="1:21" ht="15" customHeight="1">
      <c r="A11" s="17">
        <v>3</v>
      </c>
      <c r="B11" s="17" t="s">
        <v>51</v>
      </c>
      <c r="C11" s="38">
        <v>730008</v>
      </c>
      <c r="D11" s="38">
        <v>109506</v>
      </c>
      <c r="E11" s="38">
        <v>84596</v>
      </c>
      <c r="F11" s="38">
        <v>228969</v>
      </c>
      <c r="G11" s="39">
        <v>100998</v>
      </c>
      <c r="H11" s="39">
        <v>104315</v>
      </c>
      <c r="I11" s="40">
        <f t="shared" si="0"/>
        <v>3317</v>
      </c>
      <c r="J11" s="38">
        <v>1149762</v>
      </c>
      <c r="K11" s="41">
        <v>0</v>
      </c>
      <c r="L11" s="42">
        <f t="shared" si="1"/>
        <v>0</v>
      </c>
      <c r="M11" s="39">
        <v>0</v>
      </c>
      <c r="N11" s="43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44">
        <v>0</v>
      </c>
      <c r="U11" s="45">
        <f t="shared" si="2"/>
        <v>0</v>
      </c>
    </row>
    <row r="12" spans="1:21" ht="15" customHeight="1">
      <c r="A12" s="16">
        <v>4</v>
      </c>
      <c r="B12" s="16" t="s">
        <v>52</v>
      </c>
      <c r="C12" s="38">
        <v>157538</v>
      </c>
      <c r="D12" s="38">
        <v>127575</v>
      </c>
      <c r="E12" s="38">
        <v>0</v>
      </c>
      <c r="F12" s="39">
        <v>0</v>
      </c>
      <c r="G12" s="39">
        <v>21843</v>
      </c>
      <c r="H12" s="38">
        <v>32251</v>
      </c>
      <c r="I12" s="40">
        <f t="shared" si="0"/>
        <v>10408</v>
      </c>
      <c r="J12" s="39">
        <v>274705</v>
      </c>
      <c r="K12" s="41">
        <v>0</v>
      </c>
      <c r="L12" s="42">
        <f t="shared" si="1"/>
        <v>0</v>
      </c>
      <c r="M12" s="39">
        <v>0</v>
      </c>
      <c r="N12" s="43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44">
        <v>0</v>
      </c>
      <c r="U12" s="45">
        <f t="shared" si="2"/>
        <v>0</v>
      </c>
    </row>
    <row r="13" spans="1:21" ht="15" customHeight="1">
      <c r="A13" s="16">
        <v>5</v>
      </c>
      <c r="B13" s="16" t="s">
        <v>53</v>
      </c>
      <c r="C13" s="38">
        <v>98738.91</v>
      </c>
      <c r="D13" s="38">
        <v>0</v>
      </c>
      <c r="E13" s="38">
        <v>0</v>
      </c>
      <c r="F13" s="39">
        <v>220296</v>
      </c>
      <c r="G13" s="39">
        <v>48762</v>
      </c>
      <c r="H13" s="39">
        <v>45049</v>
      </c>
      <c r="I13" s="40">
        <f t="shared" si="0"/>
        <v>-3713</v>
      </c>
      <c r="J13" s="39">
        <v>314566.44</v>
      </c>
      <c r="K13" s="41">
        <v>265160.92</v>
      </c>
      <c r="L13" s="42">
        <f t="shared" si="1"/>
        <v>273342.39</v>
      </c>
      <c r="M13" s="39">
        <v>0</v>
      </c>
      <c r="N13" s="43">
        <v>0</v>
      </c>
      <c r="O13" s="39">
        <v>0</v>
      </c>
      <c r="P13" s="39">
        <v>0</v>
      </c>
      <c r="Q13" s="39">
        <v>156874</v>
      </c>
      <c r="R13" s="39">
        <v>116468</v>
      </c>
      <c r="S13" s="39">
        <v>0</v>
      </c>
      <c r="T13" s="44">
        <v>0</v>
      </c>
      <c r="U13" s="45">
        <f t="shared" si="2"/>
        <v>273342</v>
      </c>
    </row>
    <row r="14" spans="1:21" ht="15" customHeight="1">
      <c r="A14" s="16">
        <v>6</v>
      </c>
      <c r="B14" s="16" t="s">
        <v>54</v>
      </c>
      <c r="C14" s="38">
        <v>87619</v>
      </c>
      <c r="D14" s="39">
        <v>0</v>
      </c>
      <c r="E14" s="39">
        <v>1400</v>
      </c>
      <c r="F14" s="39">
        <v>0</v>
      </c>
      <c r="G14" s="39">
        <v>9361</v>
      </c>
      <c r="H14" s="39">
        <v>5580</v>
      </c>
      <c r="I14" s="40">
        <f t="shared" si="0"/>
        <v>-3781</v>
      </c>
      <c r="J14" s="39">
        <v>89294</v>
      </c>
      <c r="K14" s="41">
        <v>64912</v>
      </c>
      <c r="L14" s="42">
        <f t="shared" si="1"/>
        <v>68418</v>
      </c>
      <c r="M14" s="39">
        <v>67137</v>
      </c>
      <c r="N14" s="43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1281</v>
      </c>
      <c r="T14" s="44">
        <v>0</v>
      </c>
      <c r="U14" s="45">
        <f t="shared" si="2"/>
        <v>68418</v>
      </c>
    </row>
    <row r="15" spans="1:21" ht="15" customHeight="1">
      <c r="A15" s="16">
        <v>7</v>
      </c>
      <c r="B15" s="16" t="s">
        <v>55</v>
      </c>
      <c r="C15" s="38">
        <v>27048</v>
      </c>
      <c r="D15" s="39">
        <v>0</v>
      </c>
      <c r="E15" s="39">
        <v>0</v>
      </c>
      <c r="F15" s="39">
        <v>11967.09</v>
      </c>
      <c r="G15" s="39">
        <v>10240.25</v>
      </c>
      <c r="H15" s="39">
        <v>6585.02</v>
      </c>
      <c r="I15" s="40">
        <f t="shared" si="0"/>
        <v>-3655.2299999999996</v>
      </c>
      <c r="J15" s="39">
        <v>34362.34</v>
      </c>
      <c r="K15" s="41">
        <v>0</v>
      </c>
      <c r="L15" s="42">
        <f t="shared" si="1"/>
        <v>8307.98</v>
      </c>
      <c r="M15" s="39">
        <v>0</v>
      </c>
      <c r="N15" s="43">
        <v>0</v>
      </c>
      <c r="O15" s="39">
        <v>0</v>
      </c>
      <c r="P15" s="39">
        <v>0</v>
      </c>
      <c r="Q15" s="39">
        <v>0</v>
      </c>
      <c r="R15" s="39">
        <v>0</v>
      </c>
      <c r="S15" s="39">
        <v>8308</v>
      </c>
      <c r="T15" s="44">
        <v>0</v>
      </c>
      <c r="U15" s="45">
        <f t="shared" si="2"/>
        <v>8308</v>
      </c>
    </row>
    <row r="16" spans="1:21" ht="15" customHeight="1">
      <c r="A16" s="16">
        <v>8</v>
      </c>
      <c r="B16" s="16" t="s">
        <v>56</v>
      </c>
      <c r="C16" s="38">
        <v>35615</v>
      </c>
      <c r="D16" s="39">
        <v>24896.67</v>
      </c>
      <c r="E16" s="39">
        <v>0</v>
      </c>
      <c r="F16" s="39">
        <v>13262.02</v>
      </c>
      <c r="G16" s="39">
        <v>40488.1</v>
      </c>
      <c r="H16" s="39">
        <v>40082.32</v>
      </c>
      <c r="I16" s="40">
        <f t="shared" si="0"/>
        <v>-405.77999999999884</v>
      </c>
      <c r="J16" s="39">
        <v>21420.72</v>
      </c>
      <c r="K16" s="41">
        <v>33608</v>
      </c>
      <c r="L16" s="42">
        <f t="shared" si="1"/>
        <v>86366.75</v>
      </c>
      <c r="M16" s="39">
        <v>0</v>
      </c>
      <c r="N16" s="43">
        <v>16148.76</v>
      </c>
      <c r="O16" s="39">
        <v>10639</v>
      </c>
      <c r="P16" s="39">
        <v>0</v>
      </c>
      <c r="Q16" s="39">
        <v>17856</v>
      </c>
      <c r="R16" s="39">
        <v>2960</v>
      </c>
      <c r="S16" s="39">
        <v>38763</v>
      </c>
      <c r="T16" s="44">
        <v>0</v>
      </c>
      <c r="U16" s="45">
        <f t="shared" si="2"/>
        <v>86366.76000000001</v>
      </c>
    </row>
    <row r="17" spans="1:21" ht="15" customHeight="1">
      <c r="A17" s="16">
        <v>9</v>
      </c>
      <c r="B17" s="16" t="s">
        <v>57</v>
      </c>
      <c r="C17" s="38">
        <v>0</v>
      </c>
      <c r="D17" s="39">
        <v>0</v>
      </c>
      <c r="E17" s="39">
        <v>9445</v>
      </c>
      <c r="F17" s="39">
        <v>0</v>
      </c>
      <c r="G17" s="39">
        <v>8285</v>
      </c>
      <c r="H17" s="39">
        <v>12004</v>
      </c>
      <c r="I17" s="40">
        <f t="shared" si="0"/>
        <v>3719</v>
      </c>
      <c r="J17" s="39">
        <v>9583</v>
      </c>
      <c r="K17" s="41">
        <v>3857</v>
      </c>
      <c r="L17" s="42">
        <f t="shared" si="1"/>
        <v>0</v>
      </c>
      <c r="M17" s="39">
        <v>0</v>
      </c>
      <c r="N17" s="43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44">
        <v>0</v>
      </c>
      <c r="U17" s="45">
        <f t="shared" si="2"/>
        <v>0</v>
      </c>
    </row>
    <row r="18" spans="1:21" ht="15" customHeight="1">
      <c r="A18" s="16">
        <v>10</v>
      </c>
      <c r="B18" s="16" t="s">
        <v>58</v>
      </c>
      <c r="C18" s="38"/>
      <c r="D18" s="39"/>
      <c r="E18" s="39"/>
      <c r="F18" s="39"/>
      <c r="G18" s="39"/>
      <c r="H18" s="39"/>
      <c r="I18" s="40">
        <f t="shared" si="0"/>
        <v>0</v>
      </c>
      <c r="J18" s="39"/>
      <c r="K18" s="41"/>
      <c r="L18" s="42">
        <f t="shared" si="1"/>
        <v>0</v>
      </c>
      <c r="M18" s="39"/>
      <c r="N18" s="43"/>
      <c r="O18" s="39"/>
      <c r="P18" s="39"/>
      <c r="Q18" s="39"/>
      <c r="R18" s="39"/>
      <c r="S18" s="39"/>
      <c r="T18" s="44"/>
      <c r="U18" s="45">
        <f t="shared" si="2"/>
        <v>0</v>
      </c>
    </row>
    <row r="19" spans="1:21" ht="15" customHeight="1">
      <c r="A19" s="16">
        <v>11</v>
      </c>
      <c r="B19" s="16" t="s">
        <v>59</v>
      </c>
      <c r="C19" s="38">
        <v>0</v>
      </c>
      <c r="D19" s="39">
        <v>0</v>
      </c>
      <c r="E19" s="39">
        <v>3508.1</v>
      </c>
      <c r="F19" s="39">
        <v>31493.96</v>
      </c>
      <c r="G19" s="39">
        <v>24008.81</v>
      </c>
      <c r="H19" s="39">
        <v>17005.8</v>
      </c>
      <c r="I19" s="40">
        <f t="shared" si="0"/>
        <v>-7003.010000000002</v>
      </c>
      <c r="J19" s="39">
        <v>25506.23</v>
      </c>
      <c r="K19" s="41">
        <v>23636.62</v>
      </c>
      <c r="L19" s="42">
        <f t="shared" si="1"/>
        <v>40135.46</v>
      </c>
      <c r="M19" s="39">
        <v>0</v>
      </c>
      <c r="N19" s="43">
        <v>0</v>
      </c>
      <c r="O19" s="39">
        <v>0</v>
      </c>
      <c r="P19" s="39">
        <v>0</v>
      </c>
      <c r="Q19" s="39">
        <v>7682.38</v>
      </c>
      <c r="R19" s="39">
        <v>15296.32</v>
      </c>
      <c r="S19" s="39">
        <v>17156.76</v>
      </c>
      <c r="T19" s="44">
        <v>0</v>
      </c>
      <c r="U19" s="45">
        <f t="shared" si="2"/>
        <v>40135.46</v>
      </c>
    </row>
    <row r="20" spans="1:21" ht="15" customHeight="1">
      <c r="A20" s="18"/>
      <c r="B20" s="18" t="s">
        <v>60</v>
      </c>
      <c r="C20" s="73">
        <f aca="true" t="shared" si="3" ref="C20:K20">SUM(C9:C19)</f>
        <v>1182929.9100000001</v>
      </c>
      <c r="D20" s="46">
        <f t="shared" si="3"/>
        <v>261977.66999999998</v>
      </c>
      <c r="E20" s="46">
        <f t="shared" si="3"/>
        <v>102417.73000000001</v>
      </c>
      <c r="F20" s="46">
        <f t="shared" si="3"/>
        <v>519608.07000000007</v>
      </c>
      <c r="G20" s="46">
        <f t="shared" si="3"/>
        <v>270667.16000000003</v>
      </c>
      <c r="H20" s="46">
        <f t="shared" si="3"/>
        <v>272214.14</v>
      </c>
      <c r="I20" s="46">
        <f t="shared" si="3"/>
        <v>1546.9799999999996</v>
      </c>
      <c r="J20" s="73">
        <f t="shared" si="3"/>
        <v>1975542.3599999999</v>
      </c>
      <c r="K20" s="46">
        <f t="shared" si="3"/>
        <v>637837.0599999999</v>
      </c>
      <c r="L20" s="47">
        <f t="shared" si="1"/>
        <v>727681.1000000002</v>
      </c>
      <c r="M20" s="46">
        <f aca="true" t="shared" si="4" ref="M20:U20">SUM(M9:M19)</f>
        <v>98169</v>
      </c>
      <c r="N20" s="46">
        <f t="shared" si="4"/>
        <v>36139.76</v>
      </c>
      <c r="O20" s="46">
        <f t="shared" si="4"/>
        <v>27008</v>
      </c>
      <c r="P20" s="46">
        <f t="shared" si="4"/>
        <v>0</v>
      </c>
      <c r="Q20" s="46">
        <f t="shared" si="4"/>
        <v>182961.38</v>
      </c>
      <c r="R20" s="46">
        <f t="shared" si="4"/>
        <v>137256.32</v>
      </c>
      <c r="S20" s="46">
        <f t="shared" si="4"/>
        <v>240659.28</v>
      </c>
      <c r="T20" s="46">
        <f t="shared" si="4"/>
        <v>5487</v>
      </c>
      <c r="U20" s="48">
        <f t="shared" si="4"/>
        <v>727680.74</v>
      </c>
    </row>
    <row r="21" spans="1:21" ht="15" customHeight="1">
      <c r="A21" s="16">
        <v>12</v>
      </c>
      <c r="B21" s="16" t="s">
        <v>61</v>
      </c>
      <c r="C21" s="38">
        <v>19401</v>
      </c>
      <c r="D21" s="39">
        <v>67162</v>
      </c>
      <c r="E21" s="39">
        <v>0</v>
      </c>
      <c r="F21" s="39">
        <v>0</v>
      </c>
      <c r="G21" s="39">
        <v>9487.96</v>
      </c>
      <c r="H21" s="39">
        <v>5799</v>
      </c>
      <c r="I21" s="40">
        <f>+H21-G21</f>
        <v>-3688.959999999999</v>
      </c>
      <c r="J21" s="39">
        <v>100724</v>
      </c>
      <c r="K21" s="41">
        <v>133204</v>
      </c>
      <c r="L21" s="42">
        <f t="shared" si="1"/>
        <v>122731.95999999999</v>
      </c>
      <c r="M21" s="39">
        <v>49853</v>
      </c>
      <c r="N21" s="43">
        <v>0</v>
      </c>
      <c r="O21" s="39">
        <v>54772.79</v>
      </c>
      <c r="P21" s="39">
        <v>0</v>
      </c>
      <c r="Q21" s="39">
        <v>15190</v>
      </c>
      <c r="R21" s="39">
        <v>0</v>
      </c>
      <c r="S21" s="39">
        <v>2916.17</v>
      </c>
      <c r="T21" s="44">
        <v>0</v>
      </c>
      <c r="U21" s="45">
        <f>SUM(M21:T21)</f>
        <v>122731.96</v>
      </c>
    </row>
    <row r="22" spans="1:21" ht="15" customHeight="1">
      <c r="A22" s="16">
        <v>13</v>
      </c>
      <c r="B22" s="16" t="s">
        <v>62</v>
      </c>
      <c r="C22" s="38">
        <v>0</v>
      </c>
      <c r="D22" s="39">
        <v>14059</v>
      </c>
      <c r="E22" s="39">
        <v>4450</v>
      </c>
      <c r="F22" s="39">
        <v>24887</v>
      </c>
      <c r="G22" s="39">
        <v>81049</v>
      </c>
      <c r="H22" s="39">
        <v>72067.35</v>
      </c>
      <c r="I22" s="40">
        <f>+H22-G22</f>
        <v>-8981.649999999994</v>
      </c>
      <c r="J22" s="39">
        <v>89026.65</v>
      </c>
      <c r="K22" s="41">
        <v>455883</v>
      </c>
      <c r="L22" s="42">
        <f t="shared" si="1"/>
        <v>419234</v>
      </c>
      <c r="M22" s="39">
        <v>220730</v>
      </c>
      <c r="N22" s="43">
        <v>0</v>
      </c>
      <c r="O22" s="39">
        <v>155176</v>
      </c>
      <c r="P22" s="39">
        <v>0</v>
      </c>
      <c r="Q22" s="39">
        <v>0</v>
      </c>
      <c r="R22" s="39">
        <v>33883</v>
      </c>
      <c r="S22" s="39">
        <v>0</v>
      </c>
      <c r="T22" s="44">
        <v>9445</v>
      </c>
      <c r="U22" s="45">
        <f>SUM(M22:T22)</f>
        <v>419234</v>
      </c>
    </row>
    <row r="23" spans="1:21" ht="15" customHeight="1">
      <c r="A23" s="16">
        <v>14</v>
      </c>
      <c r="B23" s="16" t="s">
        <v>63</v>
      </c>
      <c r="C23" s="38">
        <v>25326</v>
      </c>
      <c r="D23" s="39">
        <v>0</v>
      </c>
      <c r="E23" s="39">
        <v>10852.44</v>
      </c>
      <c r="F23" s="39">
        <v>14886</v>
      </c>
      <c r="G23" s="39">
        <v>0</v>
      </c>
      <c r="H23" s="39">
        <v>22560</v>
      </c>
      <c r="I23" s="40">
        <f>+H23-G23</f>
        <v>22560</v>
      </c>
      <c r="J23" s="39">
        <v>111677.12</v>
      </c>
      <c r="K23" s="41">
        <v>87569</v>
      </c>
      <c r="L23" s="42">
        <f t="shared" si="1"/>
        <v>4396.320000000007</v>
      </c>
      <c r="M23" s="39">
        <v>0</v>
      </c>
      <c r="N23" s="43">
        <v>0</v>
      </c>
      <c r="O23" s="39">
        <v>0</v>
      </c>
      <c r="P23" s="39">
        <v>0</v>
      </c>
      <c r="Q23" s="39">
        <v>3150</v>
      </c>
      <c r="R23" s="39">
        <v>1246</v>
      </c>
      <c r="S23" s="39">
        <v>0</v>
      </c>
      <c r="T23" s="44">
        <v>0</v>
      </c>
      <c r="U23" s="45">
        <f>SUM(M23:T23)</f>
        <v>4396</v>
      </c>
    </row>
    <row r="24" spans="1:21" ht="15" customHeight="1">
      <c r="A24" s="18"/>
      <c r="B24" s="18" t="s">
        <v>64</v>
      </c>
      <c r="C24" s="46">
        <f aca="true" t="shared" si="5" ref="C24:K24">SUM(C21:C23)</f>
        <v>44727</v>
      </c>
      <c r="D24" s="46">
        <f t="shared" si="5"/>
        <v>81221</v>
      </c>
      <c r="E24" s="46">
        <f t="shared" si="5"/>
        <v>15302.44</v>
      </c>
      <c r="F24" s="46">
        <f t="shared" si="5"/>
        <v>39773</v>
      </c>
      <c r="G24" s="46">
        <f t="shared" si="5"/>
        <v>90536.95999999999</v>
      </c>
      <c r="H24" s="46">
        <f t="shared" si="5"/>
        <v>100426.35</v>
      </c>
      <c r="I24" s="46">
        <f t="shared" si="5"/>
        <v>9889.390000000007</v>
      </c>
      <c r="J24" s="46">
        <f t="shared" si="5"/>
        <v>301427.77</v>
      </c>
      <c r="K24" s="49">
        <f t="shared" si="5"/>
        <v>676656</v>
      </c>
      <c r="L24" s="47">
        <f t="shared" si="1"/>
        <v>546362.28</v>
      </c>
      <c r="M24" s="46">
        <f aca="true" t="shared" si="6" ref="M24:U24">SUM(M21:M23)</f>
        <v>270583</v>
      </c>
      <c r="N24" s="46">
        <f t="shared" si="6"/>
        <v>0</v>
      </c>
      <c r="O24" s="46">
        <f t="shared" si="6"/>
        <v>209948.79</v>
      </c>
      <c r="P24" s="46">
        <f t="shared" si="6"/>
        <v>0</v>
      </c>
      <c r="Q24" s="46">
        <f t="shared" si="6"/>
        <v>18340</v>
      </c>
      <c r="R24" s="46">
        <f t="shared" si="6"/>
        <v>35129</v>
      </c>
      <c r="S24" s="46">
        <f t="shared" si="6"/>
        <v>2916.17</v>
      </c>
      <c r="T24" s="46">
        <f t="shared" si="6"/>
        <v>9445</v>
      </c>
      <c r="U24" s="48">
        <f t="shared" si="6"/>
        <v>546361.96</v>
      </c>
    </row>
    <row r="25" spans="1:21" ht="15" customHeight="1">
      <c r="A25" s="16">
        <v>15</v>
      </c>
      <c r="B25" s="16" t="s">
        <v>65</v>
      </c>
      <c r="C25" s="38">
        <v>51832</v>
      </c>
      <c r="D25" s="39">
        <v>3223.1</v>
      </c>
      <c r="E25" s="39">
        <v>5260.72</v>
      </c>
      <c r="F25" s="39">
        <v>0</v>
      </c>
      <c r="G25" s="39">
        <v>0</v>
      </c>
      <c r="H25" s="39">
        <v>0</v>
      </c>
      <c r="I25" s="40">
        <f>+H25-G25</f>
        <v>0</v>
      </c>
      <c r="J25" s="39">
        <v>3223.1</v>
      </c>
      <c r="K25" s="41">
        <v>0</v>
      </c>
      <c r="L25" s="42">
        <f t="shared" si="1"/>
        <v>57092.72</v>
      </c>
      <c r="M25" s="39">
        <v>0</v>
      </c>
      <c r="N25" s="43">
        <v>0</v>
      </c>
      <c r="O25" s="39">
        <v>0</v>
      </c>
      <c r="P25" s="39">
        <v>0</v>
      </c>
      <c r="Q25" s="39">
        <v>0</v>
      </c>
      <c r="R25" s="39">
        <v>0</v>
      </c>
      <c r="S25" s="39">
        <v>57092.72</v>
      </c>
      <c r="T25" s="44">
        <v>0</v>
      </c>
      <c r="U25" s="45">
        <f>SUM(M25:T25)</f>
        <v>57092.72</v>
      </c>
    </row>
    <row r="26" spans="1:21" ht="15" customHeight="1">
      <c r="A26" s="16">
        <v>16</v>
      </c>
      <c r="B26" s="16" t="s">
        <v>66</v>
      </c>
      <c r="C26" s="38">
        <v>0</v>
      </c>
      <c r="D26" s="39">
        <v>10741</v>
      </c>
      <c r="E26" s="39">
        <v>0</v>
      </c>
      <c r="F26" s="39">
        <v>2742</v>
      </c>
      <c r="G26" s="39">
        <v>2269</v>
      </c>
      <c r="H26" s="39">
        <v>2113</v>
      </c>
      <c r="I26" s="40">
        <f>+H26-G26</f>
        <v>-156</v>
      </c>
      <c r="J26" s="39">
        <v>13639</v>
      </c>
      <c r="K26" s="41">
        <v>13639</v>
      </c>
      <c r="L26" s="42">
        <f t="shared" si="1"/>
        <v>13639</v>
      </c>
      <c r="M26" s="39">
        <v>13639</v>
      </c>
      <c r="N26" s="43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44">
        <v>0</v>
      </c>
      <c r="U26" s="45">
        <f>SUM(M26:T26)</f>
        <v>13639</v>
      </c>
    </row>
    <row r="27" spans="1:21" ht="15" customHeight="1">
      <c r="A27" s="18"/>
      <c r="B27" s="18" t="s">
        <v>67</v>
      </c>
      <c r="C27" s="46">
        <f aca="true" t="shared" si="7" ref="C27:I27">SUM(C25:C26)</f>
        <v>51832</v>
      </c>
      <c r="D27" s="46">
        <f t="shared" si="7"/>
        <v>13964.1</v>
      </c>
      <c r="E27" s="46">
        <f t="shared" si="7"/>
        <v>5260.72</v>
      </c>
      <c r="F27" s="46">
        <f t="shared" si="7"/>
        <v>2742</v>
      </c>
      <c r="G27" s="46">
        <f t="shared" si="7"/>
        <v>2269</v>
      </c>
      <c r="H27" s="46">
        <f t="shared" si="7"/>
        <v>2113</v>
      </c>
      <c r="I27" s="46">
        <f t="shared" si="7"/>
        <v>-156</v>
      </c>
      <c r="J27" s="46">
        <f>K27+L27-(C27+D27+E27+F27)</f>
        <v>13795</v>
      </c>
      <c r="K27" s="46">
        <f>SUM(J25:J26)</f>
        <v>16862.1</v>
      </c>
      <c r="L27" s="46">
        <f aca="true" t="shared" si="8" ref="L27:U27">SUM(L25:L26)</f>
        <v>70731.72</v>
      </c>
      <c r="M27" s="46">
        <f t="shared" si="8"/>
        <v>13639</v>
      </c>
      <c r="N27" s="46">
        <f t="shared" si="8"/>
        <v>0</v>
      </c>
      <c r="O27" s="46">
        <f t="shared" si="8"/>
        <v>0</v>
      </c>
      <c r="P27" s="46">
        <f t="shared" si="8"/>
        <v>0</v>
      </c>
      <c r="Q27" s="46">
        <f t="shared" si="8"/>
        <v>0</v>
      </c>
      <c r="R27" s="46">
        <f t="shared" si="8"/>
        <v>0</v>
      </c>
      <c r="S27" s="46">
        <f t="shared" si="8"/>
        <v>57092.72</v>
      </c>
      <c r="T27" s="46">
        <f t="shared" si="8"/>
        <v>0</v>
      </c>
      <c r="U27" s="48">
        <f t="shared" si="8"/>
        <v>70731.72</v>
      </c>
    </row>
    <row r="28" spans="1:21" ht="15" customHeight="1">
      <c r="A28" s="19"/>
      <c r="B28" s="19" t="s">
        <v>68</v>
      </c>
      <c r="C28" s="50">
        <f aca="true" t="shared" si="9" ref="C28:U28">+C20+C24+C27</f>
        <v>1279488.9100000001</v>
      </c>
      <c r="D28" s="50">
        <f t="shared" si="9"/>
        <v>357162.76999999996</v>
      </c>
      <c r="E28" s="50">
        <f t="shared" si="9"/>
        <v>122980.89000000001</v>
      </c>
      <c r="F28" s="50">
        <f t="shared" si="9"/>
        <v>562123.0700000001</v>
      </c>
      <c r="G28" s="50">
        <f t="shared" si="9"/>
        <v>363473.12</v>
      </c>
      <c r="H28" s="50">
        <f t="shared" si="9"/>
        <v>374753.49</v>
      </c>
      <c r="I28" s="50">
        <f t="shared" si="9"/>
        <v>11280.370000000006</v>
      </c>
      <c r="J28" s="50">
        <f t="shared" si="9"/>
        <v>2290765.13</v>
      </c>
      <c r="K28" s="50">
        <f t="shared" si="9"/>
        <v>1331355.1600000001</v>
      </c>
      <c r="L28" s="50">
        <f t="shared" si="9"/>
        <v>1344775.1000000003</v>
      </c>
      <c r="M28" s="50">
        <f t="shared" si="9"/>
        <v>382391</v>
      </c>
      <c r="N28" s="50">
        <f t="shared" si="9"/>
        <v>36139.76</v>
      </c>
      <c r="O28" s="50">
        <f t="shared" si="9"/>
        <v>236956.79</v>
      </c>
      <c r="P28" s="50">
        <f t="shared" si="9"/>
        <v>0</v>
      </c>
      <c r="Q28" s="50">
        <f t="shared" si="9"/>
        <v>201301.38</v>
      </c>
      <c r="R28" s="50">
        <f t="shared" si="9"/>
        <v>172385.32</v>
      </c>
      <c r="S28" s="50">
        <f t="shared" si="9"/>
        <v>300668.17000000004</v>
      </c>
      <c r="T28" s="50">
        <f t="shared" si="9"/>
        <v>14932</v>
      </c>
      <c r="U28" s="51">
        <f t="shared" si="9"/>
        <v>1344774.42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 t="s">
        <v>1</v>
      </c>
      <c r="N1" s="30"/>
      <c r="O1" s="30"/>
      <c r="P1" s="30"/>
      <c r="Q1" s="30"/>
      <c r="R1" s="30"/>
      <c r="S1" s="30"/>
      <c r="T1" s="30"/>
      <c r="U1" s="30"/>
    </row>
    <row r="2" spans="1:21" ht="21" customHeight="1">
      <c r="A2" s="14"/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3</v>
      </c>
      <c r="N2" s="32"/>
      <c r="O2" s="32"/>
      <c r="P2" s="32"/>
      <c r="Q2" s="32"/>
      <c r="R2" s="32"/>
      <c r="S2" s="32"/>
      <c r="T2" s="32"/>
      <c r="U2" s="32"/>
    </row>
    <row r="3" spans="1:21" ht="16.5" customHeight="1">
      <c r="A3" s="2"/>
      <c r="B3" s="2"/>
      <c r="C3" s="33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4" t="s">
        <v>5</v>
      </c>
      <c r="N3" s="34"/>
      <c r="O3" s="34"/>
      <c r="P3" s="34"/>
      <c r="Q3" s="34"/>
      <c r="R3" s="34"/>
      <c r="S3" s="34"/>
      <c r="T3" s="34"/>
      <c r="U3" s="34"/>
    </row>
    <row r="4" spans="1:21" ht="12.75" customHeight="1">
      <c r="A4" s="28" t="s">
        <v>6</v>
      </c>
      <c r="B4" s="29"/>
      <c r="C4" s="24" t="s">
        <v>7</v>
      </c>
      <c r="D4" s="23" t="s">
        <v>8</v>
      </c>
      <c r="E4" s="24" t="s">
        <v>9</v>
      </c>
      <c r="F4" s="23" t="s">
        <v>10</v>
      </c>
      <c r="G4" s="24" t="s">
        <v>11</v>
      </c>
      <c r="H4" s="23" t="s">
        <v>12</v>
      </c>
      <c r="I4" s="24" t="s">
        <v>13</v>
      </c>
      <c r="J4" s="23" t="s">
        <v>14</v>
      </c>
      <c r="K4" s="24" t="s">
        <v>15</v>
      </c>
      <c r="L4" s="23" t="s">
        <v>16</v>
      </c>
      <c r="M4" s="24" t="s">
        <v>17</v>
      </c>
      <c r="N4" s="23" t="s">
        <v>18</v>
      </c>
      <c r="O4" s="24" t="s">
        <v>19</v>
      </c>
      <c r="P4" s="23" t="s">
        <v>20</v>
      </c>
      <c r="Q4" s="24" t="s">
        <v>21</v>
      </c>
      <c r="R4" s="23" t="s">
        <v>22</v>
      </c>
      <c r="S4" s="24" t="s">
        <v>23</v>
      </c>
      <c r="T4" s="23" t="s">
        <v>24</v>
      </c>
      <c r="U4" s="24" t="s">
        <v>25</v>
      </c>
    </row>
    <row r="5" spans="1:21" ht="15.75" customHeight="1">
      <c r="A5" s="25" t="s">
        <v>81</v>
      </c>
      <c r="B5" s="26"/>
      <c r="C5" s="24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</row>
    <row r="6" spans="1:21" ht="136.5" customHeight="1">
      <c r="A6" s="36"/>
      <c r="B6" s="37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  <c r="R6" s="23"/>
      <c r="S6" s="24"/>
      <c r="T6" s="23"/>
      <c r="U6" s="24"/>
    </row>
    <row r="7" spans="1:21" ht="15" customHeight="1">
      <c r="A7" s="15" t="s">
        <v>27</v>
      </c>
      <c r="B7" s="22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  <c r="P7" s="3" t="s">
        <v>42</v>
      </c>
      <c r="Q7" s="3" t="s">
        <v>43</v>
      </c>
      <c r="R7" s="3" t="s">
        <v>44</v>
      </c>
      <c r="S7" s="3" t="s">
        <v>45</v>
      </c>
      <c r="T7" s="3" t="s">
        <v>46</v>
      </c>
      <c r="U7" s="3" t="s">
        <v>47</v>
      </c>
    </row>
    <row r="8" spans="1:21" ht="15" customHeight="1">
      <c r="A8" s="27" t="s">
        <v>69</v>
      </c>
      <c r="B8" s="27"/>
      <c r="C8" s="4"/>
      <c r="D8" s="5"/>
      <c r="E8" s="5"/>
      <c r="F8" s="5"/>
      <c r="G8" s="5"/>
      <c r="H8" s="5"/>
      <c r="I8" s="5"/>
      <c r="J8" s="4"/>
      <c r="K8" s="5"/>
      <c r="L8" s="4"/>
      <c r="M8" s="4"/>
      <c r="N8" s="4"/>
      <c r="O8" s="5"/>
      <c r="P8" s="5"/>
      <c r="Q8" s="5"/>
      <c r="R8" s="5"/>
      <c r="S8" s="5"/>
      <c r="T8" s="5"/>
      <c r="U8" s="4"/>
    </row>
    <row r="9" spans="1:21" ht="15" customHeight="1">
      <c r="A9" s="1">
        <v>17</v>
      </c>
      <c r="B9" s="1" t="s">
        <v>70</v>
      </c>
      <c r="C9" s="65"/>
      <c r="D9" s="66">
        <v>59280</v>
      </c>
      <c r="E9" s="66">
        <v>4880</v>
      </c>
      <c r="F9" s="66">
        <v>0</v>
      </c>
      <c r="G9" s="67">
        <v>13754</v>
      </c>
      <c r="H9" s="66">
        <v>16232</v>
      </c>
      <c r="I9" s="68">
        <f aca="true" t="shared" si="0" ref="I9:I17">+H9-G9</f>
        <v>2478</v>
      </c>
      <c r="J9" s="69"/>
      <c r="K9" s="67">
        <v>309703</v>
      </c>
      <c r="L9" s="68">
        <f aca="true" t="shared" si="1" ref="L9:L17">+C9+D9+E9+F9-I9-J9+K9</f>
        <v>371385</v>
      </c>
      <c r="M9" s="67">
        <v>0</v>
      </c>
      <c r="N9" s="69"/>
      <c r="O9" s="67">
        <v>65753</v>
      </c>
      <c r="P9" s="67">
        <v>0</v>
      </c>
      <c r="Q9" s="67">
        <v>146924</v>
      </c>
      <c r="R9" s="67">
        <v>22695</v>
      </c>
      <c r="S9" s="67">
        <v>0</v>
      </c>
      <c r="T9" s="67">
        <v>136013</v>
      </c>
      <c r="U9" s="68">
        <f aca="true" t="shared" si="2" ref="U9:U17">SUM(M9:T9)</f>
        <v>371385</v>
      </c>
    </row>
    <row r="10" spans="1:21" ht="15" customHeight="1">
      <c r="A10" s="1">
        <v>18</v>
      </c>
      <c r="B10" s="1" t="s">
        <v>71</v>
      </c>
      <c r="C10" s="65"/>
      <c r="D10" s="66">
        <v>84893</v>
      </c>
      <c r="E10" s="66">
        <v>7175.26</v>
      </c>
      <c r="F10" s="66">
        <v>4037</v>
      </c>
      <c r="G10" s="67">
        <v>17207.63</v>
      </c>
      <c r="H10" s="66">
        <v>15583.87</v>
      </c>
      <c r="I10" s="68">
        <f t="shared" si="0"/>
        <v>-1623.7600000000002</v>
      </c>
      <c r="J10" s="69"/>
      <c r="K10" s="67">
        <v>182355</v>
      </c>
      <c r="L10" s="68">
        <f t="shared" si="1"/>
        <v>280084.02</v>
      </c>
      <c r="M10" s="67">
        <v>2</v>
      </c>
      <c r="N10" s="69"/>
      <c r="O10" s="67">
        <v>37400</v>
      </c>
      <c r="P10" s="67">
        <v>0</v>
      </c>
      <c r="Q10" s="67">
        <v>126302</v>
      </c>
      <c r="R10" s="67">
        <v>5224</v>
      </c>
      <c r="S10" s="67">
        <v>22147.02</v>
      </c>
      <c r="T10" s="67">
        <v>89009</v>
      </c>
      <c r="U10" s="68">
        <f t="shared" si="2"/>
        <v>280084.02</v>
      </c>
    </row>
    <row r="11" spans="1:21" ht="15" customHeight="1">
      <c r="A11" s="1">
        <v>19</v>
      </c>
      <c r="B11" s="1" t="s">
        <v>72</v>
      </c>
      <c r="C11" s="65"/>
      <c r="D11" s="66">
        <v>18895.85</v>
      </c>
      <c r="E11" s="66">
        <v>0</v>
      </c>
      <c r="F11" s="66">
        <v>0</v>
      </c>
      <c r="G11" s="67">
        <v>6088.41</v>
      </c>
      <c r="H11" s="66">
        <v>4586.86</v>
      </c>
      <c r="I11" s="68">
        <f t="shared" si="0"/>
        <v>-1501.5500000000002</v>
      </c>
      <c r="J11" s="69"/>
      <c r="K11" s="67">
        <v>51412</v>
      </c>
      <c r="L11" s="68">
        <f t="shared" si="1"/>
        <v>71809.4</v>
      </c>
      <c r="M11" s="67">
        <v>0</v>
      </c>
      <c r="N11" s="69"/>
      <c r="O11" s="67">
        <v>22009</v>
      </c>
      <c r="P11" s="67">
        <v>0</v>
      </c>
      <c r="Q11" s="67">
        <v>0</v>
      </c>
      <c r="R11" s="67">
        <v>2469</v>
      </c>
      <c r="S11" s="67">
        <v>0</v>
      </c>
      <c r="T11" s="67">
        <v>47331.4</v>
      </c>
      <c r="U11" s="68">
        <f t="shared" si="2"/>
        <v>71809.4</v>
      </c>
    </row>
    <row r="12" spans="1:21" ht="15" customHeight="1">
      <c r="A12" s="1">
        <v>20</v>
      </c>
      <c r="B12" s="1" t="s">
        <v>73</v>
      </c>
      <c r="C12" s="65"/>
      <c r="D12" s="66">
        <v>58659</v>
      </c>
      <c r="E12" s="66">
        <v>12508</v>
      </c>
      <c r="F12" s="66">
        <v>32983</v>
      </c>
      <c r="G12" s="67">
        <v>18941</v>
      </c>
      <c r="H12" s="66">
        <v>18324</v>
      </c>
      <c r="I12" s="68">
        <f t="shared" si="0"/>
        <v>-617</v>
      </c>
      <c r="J12" s="69"/>
      <c r="K12" s="67">
        <v>132677</v>
      </c>
      <c r="L12" s="68">
        <f t="shared" si="1"/>
        <v>237444</v>
      </c>
      <c r="M12" s="67">
        <v>66108</v>
      </c>
      <c r="N12" s="69"/>
      <c r="O12" s="67">
        <v>50245</v>
      </c>
      <c r="P12" s="67">
        <v>0</v>
      </c>
      <c r="Q12" s="67">
        <v>121091</v>
      </c>
      <c r="R12" s="67">
        <v>0</v>
      </c>
      <c r="S12" s="67">
        <v>0</v>
      </c>
      <c r="T12" s="67">
        <v>0</v>
      </c>
      <c r="U12" s="68">
        <f t="shared" si="2"/>
        <v>237444</v>
      </c>
    </row>
    <row r="13" spans="1:21" ht="15" customHeight="1">
      <c r="A13" s="1">
        <v>21</v>
      </c>
      <c r="B13" s="1" t="s">
        <v>74</v>
      </c>
      <c r="C13" s="65"/>
      <c r="D13" s="66">
        <v>2821</v>
      </c>
      <c r="E13" s="66">
        <v>0</v>
      </c>
      <c r="F13" s="66">
        <v>0</v>
      </c>
      <c r="G13" s="67">
        <v>3020</v>
      </c>
      <c r="H13" s="66">
        <v>3535</v>
      </c>
      <c r="I13" s="68">
        <f t="shared" si="0"/>
        <v>515</v>
      </c>
      <c r="J13" s="69"/>
      <c r="K13" s="67">
        <v>7225</v>
      </c>
      <c r="L13" s="68">
        <f t="shared" si="1"/>
        <v>9531</v>
      </c>
      <c r="M13" s="67">
        <v>0</v>
      </c>
      <c r="N13" s="69"/>
      <c r="O13" s="67">
        <v>0</v>
      </c>
      <c r="P13" s="67">
        <v>0</v>
      </c>
      <c r="Q13" s="67">
        <v>9531</v>
      </c>
      <c r="R13" s="67">
        <v>0</v>
      </c>
      <c r="S13" s="67">
        <v>0</v>
      </c>
      <c r="T13" s="67">
        <v>0</v>
      </c>
      <c r="U13" s="68">
        <f t="shared" si="2"/>
        <v>9531</v>
      </c>
    </row>
    <row r="14" spans="1:21" ht="15" customHeight="1">
      <c r="A14" s="1">
        <v>22</v>
      </c>
      <c r="B14" s="1" t="s">
        <v>75</v>
      </c>
      <c r="C14" s="65"/>
      <c r="D14" s="66">
        <v>13589</v>
      </c>
      <c r="E14" s="66">
        <v>0</v>
      </c>
      <c r="F14" s="66">
        <v>0</v>
      </c>
      <c r="G14" s="67">
        <v>41292</v>
      </c>
      <c r="H14" s="66">
        <v>41872</v>
      </c>
      <c r="I14" s="68">
        <f t="shared" si="0"/>
        <v>580</v>
      </c>
      <c r="J14" s="69"/>
      <c r="K14" s="67">
        <v>94266</v>
      </c>
      <c r="L14" s="68">
        <f t="shared" si="1"/>
        <v>107275</v>
      </c>
      <c r="M14" s="67">
        <v>6419</v>
      </c>
      <c r="N14" s="69"/>
      <c r="O14" s="67">
        <v>36005</v>
      </c>
      <c r="P14" s="67">
        <v>0</v>
      </c>
      <c r="Q14" s="67">
        <v>22882</v>
      </c>
      <c r="R14" s="67">
        <v>41953</v>
      </c>
      <c r="S14" s="67">
        <v>0</v>
      </c>
      <c r="T14" s="67">
        <v>16</v>
      </c>
      <c r="U14" s="68">
        <f t="shared" si="2"/>
        <v>107275</v>
      </c>
    </row>
    <row r="15" spans="1:21" ht="15" customHeight="1">
      <c r="A15" s="1">
        <v>23</v>
      </c>
      <c r="B15" s="1" t="s">
        <v>76</v>
      </c>
      <c r="C15" s="65"/>
      <c r="D15" s="66"/>
      <c r="E15" s="66"/>
      <c r="F15" s="66"/>
      <c r="G15" s="67"/>
      <c r="H15" s="66"/>
      <c r="I15" s="68">
        <f t="shared" si="0"/>
        <v>0</v>
      </c>
      <c r="J15" s="69"/>
      <c r="K15" s="67"/>
      <c r="L15" s="68">
        <f t="shared" si="1"/>
        <v>0</v>
      </c>
      <c r="M15" s="67"/>
      <c r="N15" s="69"/>
      <c r="O15" s="67"/>
      <c r="P15" s="67"/>
      <c r="Q15" s="67"/>
      <c r="R15" s="67"/>
      <c r="S15" s="67"/>
      <c r="T15" s="67"/>
      <c r="U15" s="68">
        <f t="shared" si="2"/>
        <v>0</v>
      </c>
    </row>
    <row r="16" spans="1:21" ht="15" customHeight="1">
      <c r="A16" s="1">
        <v>24</v>
      </c>
      <c r="B16" s="1" t="s">
        <v>77</v>
      </c>
      <c r="C16" s="65"/>
      <c r="D16" s="66">
        <v>0</v>
      </c>
      <c r="E16" s="66">
        <v>804</v>
      </c>
      <c r="F16" s="66">
        <v>0</v>
      </c>
      <c r="G16" s="66">
        <v>33581</v>
      </c>
      <c r="H16" s="66">
        <v>9691</v>
      </c>
      <c r="I16" s="68">
        <f t="shared" si="0"/>
        <v>-23890</v>
      </c>
      <c r="J16" s="69"/>
      <c r="K16" s="67">
        <v>24287</v>
      </c>
      <c r="L16" s="68">
        <f t="shared" si="1"/>
        <v>48981</v>
      </c>
      <c r="M16" s="67">
        <v>21935</v>
      </c>
      <c r="N16" s="69"/>
      <c r="O16" s="67">
        <v>8734</v>
      </c>
      <c r="P16" s="67">
        <v>0</v>
      </c>
      <c r="Q16" s="67">
        <v>10371</v>
      </c>
      <c r="R16" s="67">
        <v>7941</v>
      </c>
      <c r="S16" s="67">
        <v>0</v>
      </c>
      <c r="T16" s="67">
        <v>0</v>
      </c>
      <c r="U16" s="68">
        <f t="shared" si="2"/>
        <v>48981</v>
      </c>
    </row>
    <row r="17" spans="1:21" ht="15" customHeight="1">
      <c r="A17" s="1">
        <v>25</v>
      </c>
      <c r="B17" s="1" t="s">
        <v>78</v>
      </c>
      <c r="C17" s="65"/>
      <c r="D17" s="66">
        <v>0</v>
      </c>
      <c r="E17" s="66">
        <v>0</v>
      </c>
      <c r="F17" s="66">
        <v>209</v>
      </c>
      <c r="G17" s="66">
        <v>30017</v>
      </c>
      <c r="H17" s="66">
        <v>34414</v>
      </c>
      <c r="I17" s="68">
        <f t="shared" si="0"/>
        <v>4397</v>
      </c>
      <c r="J17" s="69"/>
      <c r="K17" s="67">
        <v>146270.74</v>
      </c>
      <c r="L17" s="68">
        <f t="shared" si="1"/>
        <v>142082.74</v>
      </c>
      <c r="M17" s="67">
        <v>0</v>
      </c>
      <c r="N17" s="69"/>
      <c r="O17" s="67">
        <v>0</v>
      </c>
      <c r="P17" s="67">
        <v>0</v>
      </c>
      <c r="Q17" s="67">
        <v>96523.51</v>
      </c>
      <c r="R17" s="67">
        <v>45559.23</v>
      </c>
      <c r="S17" s="67">
        <v>0</v>
      </c>
      <c r="T17" s="67">
        <v>0</v>
      </c>
      <c r="U17" s="68">
        <f t="shared" si="2"/>
        <v>142082.74</v>
      </c>
    </row>
    <row r="18" spans="1:21" ht="15" customHeight="1">
      <c r="A18" s="21"/>
      <c r="B18" s="21" t="s">
        <v>79</v>
      </c>
      <c r="C18" s="70">
        <f aca="true" t="shared" si="3" ref="C18:U18">SUM(C9:C17)</f>
        <v>0</v>
      </c>
      <c r="D18" s="70">
        <f t="shared" si="3"/>
        <v>238137.85</v>
      </c>
      <c r="E18" s="70">
        <f t="shared" si="3"/>
        <v>25367.260000000002</v>
      </c>
      <c r="F18" s="70">
        <f t="shared" si="3"/>
        <v>37229</v>
      </c>
      <c r="G18" s="70">
        <f t="shared" si="3"/>
        <v>163901.04</v>
      </c>
      <c r="H18" s="70">
        <f t="shared" si="3"/>
        <v>144238.73</v>
      </c>
      <c r="I18" s="71">
        <f t="shared" si="3"/>
        <v>-19662.31</v>
      </c>
      <c r="J18" s="70">
        <f t="shared" si="3"/>
        <v>0</v>
      </c>
      <c r="K18" s="72">
        <f t="shared" si="3"/>
        <v>948195.74</v>
      </c>
      <c r="L18" s="71">
        <f t="shared" si="3"/>
        <v>1268592.16</v>
      </c>
      <c r="M18" s="71">
        <f t="shared" si="3"/>
        <v>94464</v>
      </c>
      <c r="N18" s="71">
        <f t="shared" si="3"/>
        <v>0</v>
      </c>
      <c r="O18" s="70">
        <f t="shared" si="3"/>
        <v>220146</v>
      </c>
      <c r="P18" s="70">
        <f t="shared" si="3"/>
        <v>0</v>
      </c>
      <c r="Q18" s="70">
        <f t="shared" si="3"/>
        <v>533624.51</v>
      </c>
      <c r="R18" s="70">
        <f t="shared" si="3"/>
        <v>125841.23000000001</v>
      </c>
      <c r="S18" s="70">
        <f t="shared" si="3"/>
        <v>22147.02</v>
      </c>
      <c r="T18" s="70">
        <f t="shared" si="3"/>
        <v>272369.4</v>
      </c>
      <c r="U18" s="71">
        <f t="shared" si="3"/>
        <v>1268592.16</v>
      </c>
    </row>
    <row r="22" spans="7:10" ht="15" customHeight="1">
      <c r="G22" s="35" t="s">
        <v>80</v>
      </c>
      <c r="H22" s="35"/>
      <c r="I22" s="35"/>
      <c r="J22" s="6">
        <f>+('semilavorati aggregato'!J28)-('semilavorati aggregato'!K28+'monomeri aggregato'!K18)</f>
        <v>11214.229999999516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2015-03-05T10:52:27Z</cp:lastPrinted>
  <dcterms:created xsi:type="dcterms:W3CDTF">2015-03-05T11:28:17Z</dcterms:created>
  <dcterms:modified xsi:type="dcterms:W3CDTF">2015-03-05T10:53:19Z</dcterms:modified>
  <cp:category/>
  <cp:version/>
  <cp:contentType/>
  <cp:contentStatus/>
</cp:coreProperties>
</file>